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" yWindow="765" windowWidth="15480" windowHeight="8130" tabRatio="852" activeTab="1"/>
  </bookViews>
  <sheets>
    <sheet name="Инструкция" sheetId="1" r:id="rId1"/>
    <sheet name="Титульный" sheetId="2" r:id="rId2"/>
    <sheet name="Список листов" sheetId="3" r:id="rId3"/>
    <sheet name="Плата за комм.услуги (акты)" sheetId="4" r:id="rId4"/>
    <sheet name="Плата за комм. услуги (расчет) " sheetId="5" r:id="rId5"/>
    <sheet name="Комментарии" sheetId="6" r:id="rId6"/>
    <sheet name="Проверка" sheetId="7" r:id="rId7"/>
    <sheet name="tech" sheetId="8" state="veryHidden" r:id="rId8"/>
    <sheet name="TEHSHEET" sheetId="9" state="veryHidden" r:id="rId9"/>
    <sheet name="REESTR_TEMP" sheetId="10" state="veryHidden" r:id="rId10"/>
    <sheet name="REESTR" sheetId="11" state="veryHidden" r:id="rId11"/>
    <sheet name="REESTR_START" sheetId="12" state="veryHidden" r:id="rId12"/>
    <sheet name="REESTR_ORG" sheetId="13" state="veryHidden" r:id="rId13"/>
  </sheets>
  <definedNames>
    <definedName name="add_all_organizations">'tech'!$25:$30</definedName>
    <definedName name="add_electricity_organization">'tech'!$21:$21</definedName>
    <definedName name="add_factor">'tech'!$H$26:$Y$32</definedName>
    <definedName name="ADD_FUEL_RANGE">'tech'!$4:$14</definedName>
    <definedName name="add_single_organization">'tech'!$A$16:$G$16</definedName>
    <definedName name="electricirty_by_locality">'tech'!$B$35:$J$37</definedName>
    <definedName name="gas_base">'tech'!$F$58:$H$61</definedName>
    <definedName name="gas_criteria">'tech'!$F$66:$G$67</definedName>
    <definedName name="gas_org_combobox">'tech'!$C$119</definedName>
    <definedName name="gas_supply">'tech'!$B$51:$M$54</definedName>
    <definedName name="gas_type">'Титульный'!$F$11</definedName>
    <definedName name="gas_type_src">'tech'!$Q$51:$Q$52</definedName>
    <definedName name="gas_value_criteria">'tech'!$H$100:$I$101</definedName>
    <definedName name="gas_values">'tech'!$G$104:$L$107</definedName>
    <definedName name="god">'Титульный'!$F$9</definedName>
    <definedName name="kind_of_activity">'TEHSHEET'!$B$19:$B$25</definedName>
    <definedName name="liquid_gas_order">'tech'!$H$59:$H$60</definedName>
    <definedName name="liquid_gas_org">'tech'!$G$59:$G$60</definedName>
    <definedName name="LIST_MR_MO_OKTMO">'REESTR'!$A$2:$C$223</definedName>
    <definedName name="LIST_ORG_EE">'REESTR_ORG'!$A$2:$E$318</definedName>
    <definedName name="LIST_ORG_WARM">'REESTR_ORG'!$A$2:$H$318</definedName>
    <definedName name="locality_criteria">'tech'!$J$35:$J$36</definedName>
    <definedName name="locality_type">'tech'!$I$36:$I$37</definedName>
    <definedName name="logical">'TEHSHEET'!$B$3:$B$4</definedName>
    <definedName name="mo">'Титульный'!$G$15</definedName>
    <definedName name="MO_LIST_10">'REESTR'!$B$120:$B$131</definedName>
    <definedName name="MO_LIST_11">'REESTR'!$B$132:$B$137</definedName>
    <definedName name="MO_LIST_12">'REESTR'!$B$138:$B$153</definedName>
    <definedName name="MO_LIST_13">'REESTR'!$B$154:$B$169</definedName>
    <definedName name="MO_LIST_14">'REESTR'!$B$170:$B$175</definedName>
    <definedName name="MO_LIST_15">'REESTR'!$B$176:$B$190</definedName>
    <definedName name="MO_LIST_16">'REESTR'!$B$191:$B$198</definedName>
    <definedName name="MO_LIST_17">'REESTR'!$B$199</definedName>
    <definedName name="MO_LIST_18">'REESTR'!$B$200:$B$209</definedName>
    <definedName name="MO_LIST_19">'REESTR'!$B$210:$B$223</definedName>
    <definedName name="MO_LIST_2">'REESTR'!$B$2:$B$13</definedName>
    <definedName name="MO_LIST_3">'REESTR'!$B$14:$B$30</definedName>
    <definedName name="MO_LIST_4">'REESTR'!$B$31:$B$46</definedName>
    <definedName name="MO_LIST_5">'REESTR'!$B$47:$B$67</definedName>
    <definedName name="MO_LIST_6">'REESTR'!$B$68:$B$82</definedName>
    <definedName name="MO_LIST_7">'REESTR'!$B$83:$B$100</definedName>
    <definedName name="MO_LIST_8">'REESTR'!$B$101:$B$112</definedName>
    <definedName name="MO_LIST_9">'REESTR'!$B$113:$B$119</definedName>
    <definedName name="mr">'Титульный'!$G$14</definedName>
    <definedName name="MR_LIST">'REESTR'!$D$2:$D$19</definedName>
    <definedName name="mr_zag">'Титульный'!$E$14</definedName>
    <definedName name="oktmo">'Титульный'!$G$16</definedName>
    <definedName name="reestr_blue_cells">'Титульный'!$F$9,'Титульный'!$F$11,'Титульный'!$G$14,'Титульный'!$G$15,'Титульный'!$G$18</definedName>
    <definedName name="REESTR_TEMP">'REESTR_TEMP'!$A$2:$H$2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_activity_type">'tech'!$B$59:$B$62</definedName>
    <definedName name="select_improvement">'tech'!$B$79:$B$89</definedName>
    <definedName name="T2_DiapProt">P1_T2_DiapProt,P2_T2_DiapProt</definedName>
    <definedName name="T6_Protect">P1_T6_Protect,P2_T6_Protect</definedName>
    <definedName name="tar_price2">'TEHSHEET'!$B$34:$B$40</definedName>
    <definedName name="version">'Инструкция'!$P$2</definedName>
    <definedName name="year_range">'TEHSHEET'!$D$3:$D$16</definedName>
    <definedName name="yearbild">'tech'!$C$68:$C$71</definedName>
    <definedName name="_xlnm.Print_Area" localSheetId="4">'Плата за комм. услуги (расчет) '!$D$8:$S$18</definedName>
  </definedNames>
  <calcPr fullCalcOnLoad="1"/>
</workbook>
</file>

<file path=xl/sharedStrings.xml><?xml version="1.0" encoding="utf-8"?>
<sst xmlns="http://schemas.openxmlformats.org/spreadsheetml/2006/main" count="2078" uniqueCount="1414">
  <si>
    <t>МР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</si>
  <si>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</si>
  <si>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</si>
  <si>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</si>
  <si>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</si>
  <si>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</si>
  <si>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</si>
  <si>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</si>
  <si>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</si>
  <si>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</si>
  <si>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</si>
  <si>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</si>
  <si>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</si>
  <si>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</si>
  <si>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</si>
  <si>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</si>
  <si>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</si>
  <si>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</si>
  <si>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</si>
  <si>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</si>
  <si>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МО ОКТМО</t>
  </si>
  <si>
    <t>ОРГАНИЗАЦИЯ</t>
  </si>
  <si>
    <t>ИНН</t>
  </si>
  <si>
    <t>КПП</t>
  </si>
  <si>
    <t>ВИД ДЕЯТЕЛЬНОСТИ</t>
  </si>
  <si>
    <t>72</t>
  </si>
  <si>
    <t>ОАО "РУСАЛ Бокситогорск"</t>
  </si>
  <si>
    <t>4701000013</t>
  </si>
  <si>
    <t>470101001</t>
  </si>
  <si>
    <t>ООО "Бокситогорский районный коммунальный комплекс"</t>
  </si>
  <si>
    <t>4715021045</t>
  </si>
  <si>
    <t>471501001</t>
  </si>
  <si>
    <t>ООО "Климово ЖКХ-Сервис"</t>
  </si>
  <si>
    <t>4715017031</t>
  </si>
  <si>
    <t>4715017032</t>
  </si>
  <si>
    <t>471501002</t>
  </si>
  <si>
    <t>МУП "Тепловые сети" г. Пикалево</t>
  </si>
  <si>
    <t>4760010100</t>
  </si>
  <si>
    <t>476001001</t>
  </si>
  <si>
    <t>4716028445</t>
  </si>
  <si>
    <t>470701001</t>
  </si>
  <si>
    <t>ОАО "Ленинградские областные коммунальные системы"</t>
  </si>
  <si>
    <t>4705029366</t>
  </si>
  <si>
    <t>471702001</t>
  </si>
  <si>
    <t>ВГМУТП</t>
  </si>
  <si>
    <t>4702002599</t>
  </si>
  <si>
    <t>470201001</t>
  </si>
  <si>
    <t>4715021246</t>
  </si>
  <si>
    <t>МУКП "Теплосеть"</t>
  </si>
  <si>
    <t>4702008128</t>
  </si>
  <si>
    <t>МУП "Сясьстройские коммунальные системы"</t>
  </si>
  <si>
    <t>4702011032</t>
  </si>
  <si>
    <t>4702005494</t>
  </si>
  <si>
    <t>784231002</t>
  </si>
  <si>
    <t>4702010617</t>
  </si>
  <si>
    <t>4718041770</t>
  </si>
  <si>
    <t>4718011856</t>
  </si>
  <si>
    <t>470250001</t>
  </si>
  <si>
    <t>ОАО "Сясьский целлюлозно-бумажный комбинат"</t>
  </si>
  <si>
    <t>ООО" Кисельнинский жилищно-коммунальный сервис"</t>
  </si>
  <si>
    <t>4702009114</t>
  </si>
  <si>
    <t>ООО "Гран"</t>
  </si>
  <si>
    <t>4703074035</t>
  </si>
  <si>
    <t>470301001</t>
  </si>
  <si>
    <t>4703069885</t>
  </si>
  <si>
    <t>4703006839</t>
  </si>
  <si>
    <t>Институт физиологии им. Павлова</t>
  </si>
  <si>
    <t>7801022898</t>
  </si>
  <si>
    <t>ОАО "ЖилКомЭнерго"</t>
  </si>
  <si>
    <t>4703080423</t>
  </si>
  <si>
    <t>470401001</t>
  </si>
  <si>
    <t>7807336178</t>
  </si>
  <si>
    <t>УМП "ЖилКомЭнерго"</t>
  </si>
  <si>
    <t>4703058837</t>
  </si>
  <si>
    <t>7802234567</t>
  </si>
  <si>
    <t>ЗАО "Морозовский энергетический комплекс"</t>
  </si>
  <si>
    <t>4703068553</t>
  </si>
  <si>
    <t>4703072246</t>
  </si>
  <si>
    <t>ООО "Флагман"</t>
  </si>
  <si>
    <t>7805222344</t>
  </si>
  <si>
    <t>ФГУП "НИИ "Поиск"</t>
  </si>
  <si>
    <t>7804026315</t>
  </si>
  <si>
    <t>ОАО "ТСК"</t>
  </si>
  <si>
    <t>4703069740</t>
  </si>
  <si>
    <t>4703027116</t>
  </si>
  <si>
    <t>7810050468</t>
  </si>
  <si>
    <t>ООО "ЦБИ"</t>
  </si>
  <si>
    <t>4703041174</t>
  </si>
  <si>
    <t>Выборгская КЭЧ района</t>
  </si>
  <si>
    <t>4704024365</t>
  </si>
  <si>
    <t>ЗАО "Термо-Лайн"</t>
  </si>
  <si>
    <t>4704052517</t>
  </si>
  <si>
    <t>ОАО "Выборгский судостроительный завод"</t>
  </si>
  <si>
    <t>4704012874</t>
  </si>
  <si>
    <t>ОАО "Выборгтеплоэнерго"</t>
  </si>
  <si>
    <t>4704062064</t>
  </si>
  <si>
    <t>ОАО "Глебычевский керамический завод"</t>
  </si>
  <si>
    <t>4704001015</t>
  </si>
  <si>
    <t>ЗАО "Каменногорская фабрика офсетных бумаг"</t>
  </si>
  <si>
    <t>7810136387</t>
  </si>
  <si>
    <t>4704002227</t>
  </si>
  <si>
    <t>7801079076</t>
  </si>
  <si>
    <t>Каменская КЭЧ</t>
  </si>
  <si>
    <t>4704025577</t>
  </si>
  <si>
    <t>ОАО "Выборгэнергоинвест"</t>
  </si>
  <si>
    <t>4704073764</t>
  </si>
  <si>
    <t>4704005820</t>
  </si>
  <si>
    <t>4704012472</t>
  </si>
  <si>
    <t>ОАО "Светогорское ЖКХ"</t>
  </si>
  <si>
    <t>4704065957</t>
  </si>
  <si>
    <t>ОАО "Выборгская целлюлоза"</t>
  </si>
  <si>
    <t>7825481883</t>
  </si>
  <si>
    <t>МОУ "Лесогорский детский дом"</t>
  </si>
  <si>
    <t>4704006849</t>
  </si>
  <si>
    <t>ОАО "Управляющая компания ЖКХ"</t>
  </si>
  <si>
    <t>4704061945</t>
  </si>
  <si>
    <t>ЗАО "Гатчинский комбикормовый завод"</t>
  </si>
  <si>
    <t>4719000303</t>
  </si>
  <si>
    <t>471901001</t>
  </si>
  <si>
    <t>4719008510</t>
  </si>
  <si>
    <t>4705014698</t>
  </si>
  <si>
    <t>470502001</t>
  </si>
  <si>
    <t>7716523950</t>
  </si>
  <si>
    <t>4705014183</t>
  </si>
  <si>
    <t>4705001850</t>
  </si>
  <si>
    <t>470501001</t>
  </si>
  <si>
    <t>4719020892</t>
  </si>
  <si>
    <t>4719003640</t>
  </si>
  <si>
    <t>МУП ЖКХ "Сиверский"</t>
  </si>
  <si>
    <t>4705030450</t>
  </si>
  <si>
    <t>ОАО "Гатчинский ДСК"</t>
  </si>
  <si>
    <t>4705000549</t>
  </si>
  <si>
    <t>4719002999</t>
  </si>
  <si>
    <t>4705039967</t>
  </si>
  <si>
    <t>ОАО "Ивангород теплоэнерго"</t>
  </si>
  <si>
    <t>4721002570</t>
  </si>
  <si>
    <t>4707021122</t>
  </si>
  <si>
    <t>ОАО "Кингисепптеплоэнерго"</t>
  </si>
  <si>
    <t>4717018017</t>
  </si>
  <si>
    <t>ООО "Промышленная группа "Фосфорит" в горячей воде</t>
  </si>
  <si>
    <t>4707017905</t>
  </si>
  <si>
    <t>ООО "Реал"</t>
  </si>
  <si>
    <t>7801472738</t>
  </si>
  <si>
    <t>ООО "Энергобаланс"</t>
  </si>
  <si>
    <t>7805250165</t>
  </si>
  <si>
    <t>Филиал ОАО "ОГК-6"  Киришская ГРЭС</t>
  </si>
  <si>
    <t>470802001</t>
  </si>
  <si>
    <t>7809012637</t>
  </si>
  <si>
    <t>470601001</t>
  </si>
  <si>
    <t>ООО "Промэнерго"</t>
  </si>
  <si>
    <t>4706016137</t>
  </si>
  <si>
    <t>470601007</t>
  </si>
  <si>
    <t>МУП "НазияКомСервис"</t>
  </si>
  <si>
    <t>4706027280</t>
  </si>
  <si>
    <t>4706013915</t>
  </si>
  <si>
    <t>4706005311</t>
  </si>
  <si>
    <t>4706014926</t>
  </si>
  <si>
    <t>ООО "Котельная птицефабрики Синявинская"</t>
  </si>
  <si>
    <t>4706001780</t>
  </si>
  <si>
    <t>4706026819</t>
  </si>
  <si>
    <t>ЗАО "Мгинская ПМК-17"</t>
  </si>
  <si>
    <t>4706000176</t>
  </si>
  <si>
    <t>470602001</t>
  </si>
  <si>
    <t>4706026777</t>
  </si>
  <si>
    <t>ГУ МО РФ Сортавальская КЭЧ района</t>
  </si>
  <si>
    <t>1007002224</t>
  </si>
  <si>
    <t>ООО "Лодейнопольская теплосеть"</t>
  </si>
  <si>
    <t>4711200075</t>
  </si>
  <si>
    <t>471101001</t>
  </si>
  <si>
    <t>ООО "Русско-Высоцкий ТЭК"</t>
  </si>
  <si>
    <t>4720013339</t>
  </si>
  <si>
    <t>472001001</t>
  </si>
  <si>
    <t>ОАО "Промышленный комплекс "Энергия"</t>
  </si>
  <si>
    <t>4720011010</t>
  </si>
  <si>
    <t>ООО "ЛР ТЭК"</t>
  </si>
  <si>
    <t>4720026546</t>
  </si>
  <si>
    <t>ООО "Управляющая компания "РЭС ТСВ"</t>
  </si>
  <si>
    <t>7841006290</t>
  </si>
  <si>
    <t>ООО "Энергопромсервис"</t>
  </si>
  <si>
    <t>МУП "Лужские тепловые сети"</t>
  </si>
  <si>
    <t>4710022888</t>
  </si>
  <si>
    <t>471001001</t>
  </si>
  <si>
    <t>ОАО "Леноблтеплоэнерго"</t>
  </si>
  <si>
    <t>4703084298</t>
  </si>
  <si>
    <t>ОАО "Лужский абразивный завод"</t>
  </si>
  <si>
    <t>4710003532</t>
  </si>
  <si>
    <t>4710000348</t>
  </si>
  <si>
    <t>ООО "Энергостроймонтаж"</t>
  </si>
  <si>
    <t>4710025695</t>
  </si>
  <si>
    <t>4712002559</t>
  </si>
  <si>
    <t>471201001</t>
  </si>
  <si>
    <t>ЗАО "ТВЭЛОблЭнерго"</t>
  </si>
  <si>
    <t>4712040392</t>
  </si>
  <si>
    <t>4711000260</t>
  </si>
  <si>
    <t>4700000109</t>
  </si>
  <si>
    <t>472050001</t>
  </si>
  <si>
    <t>ООО"Инжеком"</t>
  </si>
  <si>
    <t>4711010300</t>
  </si>
  <si>
    <t>ООО "Громовское ЖКХ"</t>
  </si>
  <si>
    <t>4712040307</t>
  </si>
  <si>
    <t>ООО Управляющая компания ''Оазис''</t>
  </si>
  <si>
    <t>4712128456</t>
  </si>
  <si>
    <t>ООО"ОАЗИС"</t>
  </si>
  <si>
    <t>47120206646</t>
  </si>
  <si>
    <t>4712014307</t>
  </si>
  <si>
    <t>ООО "Ларионовское ЖКХ"</t>
  </si>
  <si>
    <t>4712127406</t>
  </si>
  <si>
    <t>4712040346</t>
  </si>
  <si>
    <t>ООО "Биотеплоснаб"</t>
  </si>
  <si>
    <t>4712123698</t>
  </si>
  <si>
    <t>ЗАО "ВНИИЗЕММАШ"</t>
  </si>
  <si>
    <t>4712017964</t>
  </si>
  <si>
    <t>7802077339</t>
  </si>
  <si>
    <t>ООО "Эктес"</t>
  </si>
  <si>
    <t>4712124910</t>
  </si>
  <si>
    <t>ЗАО "Нева Энергия"</t>
  </si>
  <si>
    <t>7802312374</t>
  </si>
  <si>
    <t>471202001</t>
  </si>
  <si>
    <t>Концерн "Росэнергоатом"</t>
  </si>
  <si>
    <t>471402001</t>
  </si>
  <si>
    <t>ООО "Энергокомплекс"</t>
  </si>
  <si>
    <t>4714018184</t>
  </si>
  <si>
    <t>471401001</t>
  </si>
  <si>
    <t>4714000211</t>
  </si>
  <si>
    <t>471443001</t>
  </si>
  <si>
    <t>ГП "Тихвинское ДРСУ"</t>
  </si>
  <si>
    <t>4715000447</t>
  </si>
  <si>
    <t>471502001</t>
  </si>
  <si>
    <t>ООО "Тихвинский лесохимический завод"</t>
  </si>
  <si>
    <t>4715014471</t>
  </si>
  <si>
    <t>4716001436</t>
  </si>
  <si>
    <t>471601001</t>
  </si>
  <si>
    <t>ЗАО "Победа ЛСР"</t>
  </si>
  <si>
    <t>7817010922</t>
  </si>
  <si>
    <t>4716002711</t>
  </si>
  <si>
    <t>4716024190</t>
  </si>
  <si>
    <t>4716017436</t>
  </si>
  <si>
    <t>4716000986</t>
  </si>
  <si>
    <t>4716031913</t>
  </si>
  <si>
    <t>ОАО "Тепловые сети"</t>
  </si>
  <si>
    <t>Открытое Акционерное Общество "ГТ ТЭЦ Энерго"</t>
  </si>
  <si>
    <t>ОАО "ТГК-1" филиал "Невский"</t>
  </si>
  <si>
    <t>Курское</t>
  </si>
  <si>
    <t>Володарское</t>
  </si>
  <si>
    <t>Бугровское</t>
  </si>
  <si>
    <t>41603000</t>
  </si>
  <si>
    <t>41603408</t>
  </si>
  <si>
    <t>Большедворское</t>
  </si>
  <si>
    <t>41603412</t>
  </si>
  <si>
    <t>Борское</t>
  </si>
  <si>
    <t>41603416</t>
  </si>
  <si>
    <t>Заборьевское</t>
  </si>
  <si>
    <t>41603432</t>
  </si>
  <si>
    <t>Подборовское</t>
  </si>
  <si>
    <t>41603460</t>
  </si>
  <si>
    <t>Радогощинское</t>
  </si>
  <si>
    <t>41603472</t>
  </si>
  <si>
    <t>41603476</t>
  </si>
  <si>
    <t>41606000</t>
  </si>
  <si>
    <t>Бегуницкое</t>
  </si>
  <si>
    <t>41606404</t>
  </si>
  <si>
    <t>Беседское</t>
  </si>
  <si>
    <t>41606406</t>
  </si>
  <si>
    <t>Большеврудское</t>
  </si>
  <si>
    <t>41606412</t>
  </si>
  <si>
    <t>Волосовское</t>
  </si>
  <si>
    <t>41606101</t>
  </si>
  <si>
    <t>Губаницкое</t>
  </si>
  <si>
    <t>41606416</t>
  </si>
  <si>
    <t>Зимитицкое</t>
  </si>
  <si>
    <t>41606452</t>
  </si>
  <si>
    <t>Изварское</t>
  </si>
  <si>
    <t>41606418</t>
  </si>
  <si>
    <t>Калитинское</t>
  </si>
  <si>
    <t>41606420</t>
  </si>
  <si>
    <t>Каложицкое</t>
  </si>
  <si>
    <t>41606424</t>
  </si>
  <si>
    <t>Кикеринское</t>
  </si>
  <si>
    <t>41606425</t>
  </si>
  <si>
    <t>Клопицкое</t>
  </si>
  <si>
    <t>41606430</t>
  </si>
  <si>
    <t>41606432</t>
  </si>
  <si>
    <t>Рабитицское</t>
  </si>
  <si>
    <t>41606408</t>
  </si>
  <si>
    <t>Сабское</t>
  </si>
  <si>
    <t>41606436</t>
  </si>
  <si>
    <t>Сельцовское</t>
  </si>
  <si>
    <t>41606428</t>
  </si>
  <si>
    <t>Терпилицкое</t>
  </si>
  <si>
    <t>41606444</t>
  </si>
  <si>
    <t>41609000</t>
  </si>
  <si>
    <t>Бережковское</t>
  </si>
  <si>
    <t>41609453</t>
  </si>
  <si>
    <t>Вындиноостровское</t>
  </si>
  <si>
    <t>41609403</t>
  </si>
  <si>
    <t>Иссадское</t>
  </si>
  <si>
    <t>41609418</t>
  </si>
  <si>
    <t>Кисельнинское</t>
  </si>
  <si>
    <t>41609471</t>
  </si>
  <si>
    <t>Колчановское</t>
  </si>
  <si>
    <t>41609427</t>
  </si>
  <si>
    <t>Пашское</t>
  </si>
  <si>
    <t>41609444</t>
  </si>
  <si>
    <t>Потанинское</t>
  </si>
  <si>
    <t>41609450</t>
  </si>
  <si>
    <t>Свирицкое</t>
  </si>
  <si>
    <t>41609480</t>
  </si>
  <si>
    <t>Селивановское</t>
  </si>
  <si>
    <t>41609461</t>
  </si>
  <si>
    <t>Староладожское</t>
  </si>
  <si>
    <t>41609462</t>
  </si>
  <si>
    <t>Усадищенское</t>
  </si>
  <si>
    <t>41609465</t>
  </si>
  <si>
    <t>Хваловское</t>
  </si>
  <si>
    <t>41609468</t>
  </si>
  <si>
    <t>41612000</t>
  </si>
  <si>
    <t>Агалатовское</t>
  </si>
  <si>
    <t>41612408</t>
  </si>
  <si>
    <t>41612402</t>
  </si>
  <si>
    <t>Всеволожское</t>
  </si>
  <si>
    <t>41612101</t>
  </si>
  <si>
    <t>Заневское</t>
  </si>
  <si>
    <t>41612412</t>
  </si>
  <si>
    <t>Куйвозовское</t>
  </si>
  <si>
    <t>41612420</t>
  </si>
  <si>
    <t>Лесколовское</t>
  </si>
  <si>
    <t>41612424</t>
  </si>
  <si>
    <t>Новодевяткинское</t>
  </si>
  <si>
    <t>41612458</t>
  </si>
  <si>
    <t>Разметелевское</t>
  </si>
  <si>
    <t>41612439</t>
  </si>
  <si>
    <t>41612442</t>
  </si>
  <si>
    <t>41612168</t>
  </si>
  <si>
    <t>41612448</t>
  </si>
  <si>
    <t>Юкковское</t>
  </si>
  <si>
    <t>41612456</t>
  </si>
  <si>
    <t>41615000</t>
  </si>
  <si>
    <t>Высоцкое</t>
  </si>
  <si>
    <t>41615104</t>
  </si>
  <si>
    <t>41615436</t>
  </si>
  <si>
    <t>41615154</t>
  </si>
  <si>
    <t>41615476</t>
  </si>
  <si>
    <t>41618000</t>
  </si>
  <si>
    <t>Веревское</t>
  </si>
  <si>
    <t>41618416</t>
  </si>
  <si>
    <t>Дружногорское</t>
  </si>
  <si>
    <t>41618156</t>
  </si>
  <si>
    <t>41618424</t>
  </si>
  <si>
    <t>Кобринское</t>
  </si>
  <si>
    <t>41618426</t>
  </si>
  <si>
    <t>Новосветское</t>
  </si>
  <si>
    <t>41618444</t>
  </si>
  <si>
    <t>Пудостьское</t>
  </si>
  <si>
    <t>41618448</t>
  </si>
  <si>
    <t>41618452</t>
  </si>
  <si>
    <t>41618460</t>
  </si>
  <si>
    <t>Сяськелевское</t>
  </si>
  <si>
    <t>41618461</t>
  </si>
  <si>
    <t>Тайцкое</t>
  </si>
  <si>
    <t>Большелуцкое</t>
  </si>
  <si>
    <t>41621404</t>
  </si>
  <si>
    <t>Вистинское</t>
  </si>
  <si>
    <t>41621452</t>
  </si>
  <si>
    <t>Кингисеппское</t>
  </si>
  <si>
    <t>41621101</t>
  </si>
  <si>
    <t>Котельское</t>
  </si>
  <si>
    <t>41621420</t>
  </si>
  <si>
    <t>Куземкинское</t>
  </si>
  <si>
    <t>41621432</t>
  </si>
  <si>
    <t>Нежновское</t>
  </si>
  <si>
    <t>41621440</t>
  </si>
  <si>
    <t>Опольевское</t>
  </si>
  <si>
    <t>41621444</t>
  </si>
  <si>
    <t>Пустомержское</t>
  </si>
  <si>
    <t>41621448</t>
  </si>
  <si>
    <t>Фалилеевское</t>
  </si>
  <si>
    <t>41621412</t>
  </si>
  <si>
    <t>41624000</t>
  </si>
  <si>
    <t>Будогощское</t>
  </si>
  <si>
    <t>41624152</t>
  </si>
  <si>
    <t>Глажевское</t>
  </si>
  <si>
    <t>41624412</t>
  </si>
  <si>
    <t>Кусинское</t>
  </si>
  <si>
    <t>41624423</t>
  </si>
  <si>
    <t>Пчевжинское</t>
  </si>
  <si>
    <t>41624427</t>
  </si>
  <si>
    <t>Пчевское</t>
  </si>
  <si>
    <t>41624428</t>
  </si>
  <si>
    <t>41625000</t>
  </si>
  <si>
    <t>41625104</t>
  </si>
  <si>
    <t>41625445</t>
  </si>
  <si>
    <t>41625102</t>
  </si>
  <si>
    <t>41627000</t>
  </si>
  <si>
    <t>Алеховщинское</t>
  </si>
  <si>
    <t>41627404</t>
  </si>
  <si>
    <t>Вахновокарское</t>
  </si>
  <si>
    <t>41627410</t>
  </si>
  <si>
    <t>Лодейнопольское</t>
  </si>
  <si>
    <t>41627101</t>
  </si>
  <si>
    <t>Свирьстройское</t>
  </si>
  <si>
    <t>41627154</t>
  </si>
  <si>
    <t>Янегское</t>
  </si>
  <si>
    <t>41627420</t>
  </si>
  <si>
    <t>41630000</t>
  </si>
  <si>
    <t>Аннинское</t>
  </si>
  <si>
    <t>41630404</t>
  </si>
  <si>
    <t>Большеижорское</t>
  </si>
  <si>
    <t>41630154</t>
  </si>
  <si>
    <t>Виллозское</t>
  </si>
  <si>
    <t>41630416</t>
  </si>
  <si>
    <t>Горбунковское</t>
  </si>
  <si>
    <t>41630424</t>
  </si>
  <si>
    <t>Гостилицкое</t>
  </si>
  <si>
    <t>41630420</t>
  </si>
  <si>
    <t>Кипенское</t>
  </si>
  <si>
    <t>41630428</t>
  </si>
  <si>
    <t>Копорское</t>
  </si>
  <si>
    <t>41630432</t>
  </si>
  <si>
    <t>Лаголовское</t>
  </si>
  <si>
    <t>41630434</t>
  </si>
  <si>
    <t>41630162</t>
  </si>
  <si>
    <t>Лопухинское</t>
  </si>
  <si>
    <t>41630436</t>
  </si>
  <si>
    <t>Оржицкое</t>
  </si>
  <si>
    <t>41630438</t>
  </si>
  <si>
    <t>Пениковское</t>
  </si>
  <si>
    <t>41630412</t>
  </si>
  <si>
    <t>Ропшинское</t>
  </si>
  <si>
    <t>41630440</t>
  </si>
  <si>
    <t>41633000</t>
  </si>
  <si>
    <t>41633408</t>
  </si>
  <si>
    <t>Волошовское</t>
  </si>
  <si>
    <t>41633416</t>
  </si>
  <si>
    <t>41633420</t>
  </si>
  <si>
    <t>Заклинское</t>
  </si>
  <si>
    <t>41633436</t>
  </si>
  <si>
    <t>Мшинское</t>
  </si>
  <si>
    <t>41633440</t>
  </si>
  <si>
    <t>Оредежское</t>
  </si>
  <si>
    <t>41633444</t>
  </si>
  <si>
    <t>Осьминское</t>
  </si>
  <si>
    <t>41633448</t>
  </si>
  <si>
    <t>Ретюнское</t>
  </si>
  <si>
    <t>41633488</t>
  </si>
  <si>
    <t>41633464</t>
  </si>
  <si>
    <t>Скребловское</t>
  </si>
  <si>
    <t>41633468</t>
  </si>
  <si>
    <t>Тесовское</t>
  </si>
  <si>
    <t>41633472</t>
  </si>
  <si>
    <t>41633154</t>
  </si>
  <si>
    <t>Торковичское</t>
  </si>
  <si>
    <t>41633478</t>
  </si>
  <si>
    <t>Ям-Тесовское</t>
  </si>
  <si>
    <t>41633456</t>
  </si>
  <si>
    <t>Важинское</t>
  </si>
  <si>
    <t>41636154</t>
  </si>
  <si>
    <t>Винницкое</t>
  </si>
  <si>
    <t>41636404</t>
  </si>
  <si>
    <t>41636158</t>
  </si>
  <si>
    <t>41636163</t>
  </si>
  <si>
    <t>41639000</t>
  </si>
  <si>
    <t>Красноозерное</t>
  </si>
  <si>
    <t>41639420</t>
  </si>
  <si>
    <t>41639428</t>
  </si>
  <si>
    <t>Плодовское</t>
  </si>
  <si>
    <t>41639436</t>
  </si>
  <si>
    <t>Раздольевское</t>
  </si>
  <si>
    <t>41639408</t>
  </si>
  <si>
    <t>Ромашкинское</t>
  </si>
  <si>
    <t>41639434</t>
  </si>
  <si>
    <t>Севастьяновское</t>
  </si>
  <si>
    <t>41639404</t>
  </si>
  <si>
    <t>Выскатское</t>
  </si>
  <si>
    <t>41642404</t>
  </si>
  <si>
    <t>Гостицкое</t>
  </si>
  <si>
    <t>41642424</t>
  </si>
  <si>
    <t>41642420</t>
  </si>
  <si>
    <t>Старопольское</t>
  </si>
  <si>
    <t>41642436</t>
  </si>
  <si>
    <t>41642440</t>
  </si>
  <si>
    <t>41645000</t>
  </si>
  <si>
    <t>41645410</t>
  </si>
  <si>
    <t>Ганьковское</t>
  </si>
  <si>
    <t>41645412</t>
  </si>
  <si>
    <t>41645416</t>
  </si>
  <si>
    <t>Коськовское</t>
  </si>
  <si>
    <t>41645472</t>
  </si>
  <si>
    <t>Пашозерское</t>
  </si>
  <si>
    <t>41645456</t>
  </si>
  <si>
    <t>Цвылевское</t>
  </si>
  <si>
    <t>41645432</t>
  </si>
  <si>
    <t>Шугозерское</t>
  </si>
  <si>
    <t>41645477</t>
  </si>
  <si>
    <t>41648000</t>
  </si>
  <si>
    <t>41648154</t>
  </si>
  <si>
    <t>Любанское</t>
  </si>
  <si>
    <t>41648105</t>
  </si>
  <si>
    <t>41648108</t>
  </si>
  <si>
    <t>Рябовское</t>
  </si>
  <si>
    <t>41648160</t>
  </si>
  <si>
    <t>Трубникоборское</t>
  </si>
  <si>
    <t>41648444</t>
  </si>
  <si>
    <t>41648452</t>
  </si>
  <si>
    <t>Форносовское</t>
  </si>
  <si>
    <t>41648170</t>
  </si>
  <si>
    <t>Шапкинское</t>
  </si>
  <si>
    <t>41648464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</si>
  <si>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</si>
  <si>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</si>
  <si>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</si>
  <si>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</si>
  <si>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</si>
  <si>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</si>
  <si>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</si>
  <si>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</si>
  <si>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</si>
  <si>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</si>
  <si>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</si>
  <si>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</si>
  <si>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</si>
  <si>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</si>
  <si>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</si>
  <si>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</si>
  <si>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</si>
  <si>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</si>
  <si>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</si>
  <si>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</si>
  <si>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</si>
  <si>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</si>
  <si>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</si>
  <si>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</si>
  <si>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</si>
  <si>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</si>
  <si>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</si>
  <si>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</si>
  <si>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</si>
  <si>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</si>
  <si>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</si>
  <si>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</si>
  <si>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</si>
  <si>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</si>
  <si>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</si>
  <si>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</si>
  <si>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</si>
  <si>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</si>
  <si>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</si>
  <si>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</si>
  <si>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</si>
  <si>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</si>
  <si>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</si>
  <si>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</si>
  <si>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</si>
  <si>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</si>
  <si>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Приморское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</si>
  <si>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</si>
  <si>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</si>
  <si>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</si>
  <si>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</si>
  <si>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</si>
  <si>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</si>
  <si>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</si>
  <si>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</si>
  <si>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</si>
  <si>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</si>
  <si>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</si>
  <si>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</si>
  <si>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</si>
  <si>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</si>
  <si>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</si>
  <si>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</si>
  <si>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Вознесенское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</si>
  <si>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</si>
  <si>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</si>
  <si>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</si>
  <si>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</si>
  <si>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</si>
  <si>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</si>
  <si>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</si>
  <si>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Первомайское</t>
  </si>
  <si>
    <t>Дубровское</t>
  </si>
  <si>
    <t>Кировское</t>
  </si>
  <si>
    <t/>
  </si>
  <si>
    <t>МУП "Тепловые сети"</t>
  </si>
  <si>
    <t>770301001</t>
  </si>
  <si>
    <t>L0</t>
  </si>
  <si>
    <t>Наименование</t>
  </si>
  <si>
    <t>L4.3</t>
  </si>
  <si>
    <t>L4.4</t>
  </si>
  <si>
    <t>да</t>
  </si>
  <si>
    <t>Архангельская область</t>
  </si>
  <si>
    <t>Астраханская область</t>
  </si>
  <si>
    <t>Нижегородская область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</si>
  <si>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</si>
  <si>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</si>
  <si>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</si>
  <si>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</si>
  <si>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</si>
  <si>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</si>
  <si>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</si>
  <si>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</si>
  <si>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</si>
  <si>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</si>
  <si>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</si>
  <si>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</si>
  <si>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</si>
  <si>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</si>
  <si>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</si>
  <si>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</si>
  <si>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</si>
  <si>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</si>
  <si>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</si>
  <si>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</si>
  <si>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</si>
  <si>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</si>
  <si>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</si>
  <si>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Суховское</t>
  </si>
  <si>
    <t>997250001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</si>
  <si>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</si>
  <si>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</si>
  <si>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</si>
  <si>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</si>
  <si>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</si>
  <si>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</si>
  <si>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</si>
  <si>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</si>
  <si>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</si>
  <si>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</si>
  <si>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</si>
  <si>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</si>
  <si>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</si>
  <si>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</si>
  <si>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</si>
  <si>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</si>
  <si>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</si>
  <si>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</si>
  <si>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</si>
  <si>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</si>
  <si>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</si>
  <si>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</si>
  <si>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</si>
  <si>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</si>
  <si>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</si>
  <si>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</si>
  <si>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</si>
  <si>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</si>
  <si>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L4.1</t>
  </si>
  <si>
    <t>L4.2</t>
  </si>
  <si>
    <t>Фамилия, имя, отчество</t>
  </si>
  <si>
    <t>Контактный 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</si>
  <si>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</si>
  <si>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</si>
  <si>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</si>
  <si>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</si>
  <si>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</si>
  <si>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</si>
  <si>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</si>
  <si>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Мельниковское</t>
  </si>
  <si>
    <t>Мичуринское</t>
  </si>
  <si>
    <t>Полянское</t>
  </si>
  <si>
    <t>Красносельское</t>
  </si>
  <si>
    <t>Муринское</t>
  </si>
  <si>
    <t>41612428</t>
  </si>
  <si>
    <t>Сертоловское</t>
  </si>
  <si>
    <t>41612102</t>
  </si>
  <si>
    <t>Токсовское</t>
  </si>
  <si>
    <t>41612175</t>
  </si>
  <si>
    <t>Лебяженское</t>
  </si>
  <si>
    <t>Субъект РФ</t>
  </si>
  <si>
    <t>783801001</t>
  </si>
  <si>
    <t>780201001</t>
  </si>
  <si>
    <t>780701001</t>
  </si>
  <si>
    <t>Новосельское</t>
  </si>
  <si>
    <t>7708503727</t>
  </si>
  <si>
    <t>Павловское</t>
  </si>
  <si>
    <t>Никольское</t>
  </si>
  <si>
    <t>780401001</t>
  </si>
  <si>
    <t>Романовское</t>
  </si>
  <si>
    <t>Глебычевское</t>
  </si>
  <si>
    <t>41615414</t>
  </si>
  <si>
    <t>41615492</t>
  </si>
  <si>
    <t>Каменногорское</t>
  </si>
  <si>
    <t>Отчетный год:</t>
  </si>
  <si>
    <t>ООО "Теплосервис"</t>
  </si>
  <si>
    <t>Отрадненское</t>
  </si>
  <si>
    <t>Советское</t>
  </si>
  <si>
    <t>Петровское</t>
  </si>
  <si>
    <t>Рождественское</t>
  </si>
  <si>
    <t>Бокситогорский муниципальный район</t>
  </si>
  <si>
    <t>Бокситогорское</t>
  </si>
  <si>
    <t>41603101</t>
  </si>
  <si>
    <t>Дзержинское</t>
  </si>
  <si>
    <t>Всеволожский муниципальный район</t>
  </si>
  <si>
    <t>7841312071</t>
  </si>
  <si>
    <t>784101001</t>
  </si>
  <si>
    <t>41612163</t>
  </si>
  <si>
    <t>780101001</t>
  </si>
  <si>
    <t>ЗАО "Лентеплоснаб"</t>
  </si>
  <si>
    <t>7816127357</t>
  </si>
  <si>
    <t>ООО "Энергосервис"</t>
  </si>
  <si>
    <t>7826140438</t>
  </si>
  <si>
    <t>6164232756</t>
  </si>
  <si>
    <t>7703311228</t>
  </si>
  <si>
    <t>Сосновское</t>
  </si>
  <si>
    <t>770801001</t>
  </si>
  <si>
    <t>781001001</t>
  </si>
  <si>
    <t>ОАО "Российские железные дороги"</t>
  </si>
  <si>
    <t>7707049388</t>
  </si>
  <si>
    <t>Ефимовское</t>
  </si>
  <si>
    <t>41603155</t>
  </si>
  <si>
    <t>41603434</t>
  </si>
  <si>
    <t>Пикалевское</t>
  </si>
  <si>
    <t>41603102</t>
  </si>
  <si>
    <t>Волосовский муниципальный район</t>
  </si>
  <si>
    <t>41615106</t>
  </si>
  <si>
    <t>41615460</t>
  </si>
  <si>
    <t>Киришский муниципальный район</t>
  </si>
  <si>
    <t>Киришское</t>
  </si>
  <si>
    <t>41624101</t>
  </si>
  <si>
    <t>41625101</t>
  </si>
  <si>
    <t>Мгинское</t>
  </si>
  <si>
    <t>41625154</t>
  </si>
  <si>
    <t>Путиловское</t>
  </si>
  <si>
    <t>Назиевское</t>
  </si>
  <si>
    <t>41625156</t>
  </si>
  <si>
    <t>41625158</t>
  </si>
  <si>
    <t>Приладожское</t>
  </si>
  <si>
    <t>41625160</t>
  </si>
  <si>
    <t>Выборгский муниципальный район</t>
  </si>
  <si>
    <t>Выборгское</t>
  </si>
  <si>
    <t>41615101</t>
  </si>
  <si>
    <t>Лесогорское</t>
  </si>
  <si>
    <t>Запорожское</t>
  </si>
  <si>
    <t>780501001</t>
  </si>
  <si>
    <t>7811141414</t>
  </si>
  <si>
    <t>7841314985</t>
  </si>
  <si>
    <t>Кировский муниципальный район</t>
  </si>
  <si>
    <t>Морозовское</t>
  </si>
  <si>
    <t>Гончаровское</t>
  </si>
  <si>
    <t>Климовское</t>
  </si>
  <si>
    <t>Волховский муниципальный район</t>
  </si>
  <si>
    <t>Волховское</t>
  </si>
  <si>
    <t>41609101</t>
  </si>
  <si>
    <t>Новоладожское</t>
  </si>
  <si>
    <t>41609104</t>
  </si>
  <si>
    <t>41612154</t>
  </si>
  <si>
    <t>Колтушское</t>
  </si>
  <si>
    <t>41612416</t>
  </si>
  <si>
    <t>Кузьмоловское</t>
  </si>
  <si>
    <t>41612158</t>
  </si>
  <si>
    <t>41615464</t>
  </si>
  <si>
    <t>Рощинское</t>
  </si>
  <si>
    <t>41615158</t>
  </si>
  <si>
    <t>Светогорское</t>
  </si>
  <si>
    <t>41615114</t>
  </si>
  <si>
    <t>41615163</t>
  </si>
  <si>
    <t>Гатчинский муниципальный район</t>
  </si>
  <si>
    <t>Большеколпанское</t>
  </si>
  <si>
    <t>41618408</t>
  </si>
  <si>
    <t>Войсковицкое</t>
  </si>
  <si>
    <t>41618418</t>
  </si>
  <si>
    <t>Вырицкое</t>
  </si>
  <si>
    <t>41618154</t>
  </si>
  <si>
    <t>Гатчинское</t>
  </si>
  <si>
    <t>41618101</t>
  </si>
  <si>
    <t>Коммунарское</t>
  </si>
  <si>
    <t>41618105</t>
  </si>
  <si>
    <t>Кингисеппский муниципальный район</t>
  </si>
  <si>
    <t>41621000</t>
  </si>
  <si>
    <t>Ивангородское</t>
  </si>
  <si>
    <t>41621102</t>
  </si>
  <si>
    <t>Усть-Лужское</t>
  </si>
  <si>
    <t>41621428</t>
  </si>
  <si>
    <t>Приозерский муниципальный район</t>
  </si>
  <si>
    <t>Громовское</t>
  </si>
  <si>
    <t>41639412</t>
  </si>
  <si>
    <t>41625440</t>
  </si>
  <si>
    <t>Синявинское</t>
  </si>
  <si>
    <t>41625163</t>
  </si>
  <si>
    <t>Шлиссельбургское</t>
  </si>
  <si>
    <t>Шумское</t>
  </si>
  <si>
    <t>41625450</t>
  </si>
  <si>
    <t>Лодейнопольский муниципальный район</t>
  </si>
  <si>
    <t>Ломоносовский муниципальный район</t>
  </si>
  <si>
    <t>Русско-Высоцкое</t>
  </si>
  <si>
    <t>41630444</t>
  </si>
  <si>
    <t>Лужский муниципальный район</t>
  </si>
  <si>
    <t>Лужское</t>
  </si>
  <si>
    <t>41633101</t>
  </si>
  <si>
    <t>Подпорожский муниципальный район</t>
  </si>
  <si>
    <t>41636000</t>
  </si>
  <si>
    <t>Подпорожское</t>
  </si>
  <si>
    <t>41636101</t>
  </si>
  <si>
    <t>Анисимовское</t>
  </si>
  <si>
    <t>Сланцевский муниципальный район</t>
  </si>
  <si>
    <t>41642000</t>
  </si>
  <si>
    <t>Загривское</t>
  </si>
  <si>
    <t>41642408</t>
  </si>
  <si>
    <t>Сланцевское</t>
  </si>
  <si>
    <t>41642101</t>
  </si>
  <si>
    <t>41639416</t>
  </si>
  <si>
    <t>Кузнечнинское</t>
  </si>
  <si>
    <t>41639154</t>
  </si>
  <si>
    <t>Ларионовское</t>
  </si>
  <si>
    <t>41639424</t>
  </si>
  <si>
    <t>41639432</t>
  </si>
  <si>
    <t>41639440</t>
  </si>
  <si>
    <t>Приозерское</t>
  </si>
  <si>
    <t>41639101</t>
  </si>
  <si>
    <t>41639444</t>
  </si>
  <si>
    <t>Сосновоборский городской округ</t>
  </si>
  <si>
    <t>41754000</t>
  </si>
  <si>
    <t>7721632827</t>
  </si>
  <si>
    <t>Тосненский муниципальный район</t>
  </si>
  <si>
    <t>Лисинское</t>
  </si>
  <si>
    <t>41648430</t>
  </si>
  <si>
    <t>Нурминское</t>
  </si>
  <si>
    <t>41648418</t>
  </si>
  <si>
    <t>Тельмановское</t>
  </si>
  <si>
    <t>41648443</t>
  </si>
  <si>
    <t>Тосненское</t>
  </si>
  <si>
    <t>41648101</t>
  </si>
  <si>
    <t>Ульяновское</t>
  </si>
  <si>
    <t>41648164</t>
  </si>
  <si>
    <t>Федоровское</t>
  </si>
  <si>
    <t>100701001</t>
  </si>
  <si>
    <t>Елизаветинское</t>
  </si>
  <si>
    <t>Черновское</t>
  </si>
  <si>
    <t>ОАО "РЖД"</t>
  </si>
  <si>
    <t>Красноборское</t>
  </si>
  <si>
    <t>Тихвинский муниципальный район</t>
  </si>
  <si>
    <t>Мелегежское</t>
  </si>
  <si>
    <t>41645408</t>
  </si>
  <si>
    <t>Тихвинское</t>
  </si>
  <si>
    <t>41645101</t>
  </si>
  <si>
    <t>Пудомягское</t>
  </si>
  <si>
    <t>41618404</t>
  </si>
  <si>
    <t>Низинское</t>
  </si>
  <si>
    <t>41630408</t>
  </si>
  <si>
    <t>7705043461</t>
  </si>
  <si>
    <t>"Мечел-Энерго"</t>
  </si>
  <si>
    <t>7722245108</t>
  </si>
  <si>
    <t>Селезневское</t>
  </si>
  <si>
    <t>Сиверское</t>
  </si>
  <si>
    <t>41618169</t>
  </si>
  <si>
    <t>41618176</t>
  </si>
  <si>
    <t>Рахьинское</t>
  </si>
  <si>
    <t>41612167</t>
  </si>
  <si>
    <t>41615108</t>
  </si>
  <si>
    <t>Толмачевское</t>
  </si>
  <si>
    <t>Свердловское</t>
  </si>
  <si>
    <t>Сясьстройское</t>
  </si>
  <si>
    <t>41609108</t>
  </si>
  <si>
    <t>Серебрянское</t>
  </si>
  <si>
    <t>Горское</t>
  </si>
  <si>
    <t>Самойловское</t>
  </si>
  <si>
    <t>Щегловское</t>
  </si>
  <si>
    <t>Сусанинское</t>
  </si>
  <si>
    <t>742001001</t>
  </si>
  <si>
    <t>Лист</t>
  </si>
  <si>
    <t>Заголовок листа</t>
  </si>
  <si>
    <t>Перейти на лист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</si>
  <si>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</si>
  <si>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</si>
  <si>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</si>
  <si>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</si>
  <si>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</si>
  <si>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</si>
  <si>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</si>
  <si>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7805018099</t>
  </si>
  <si>
    <t xml:space="preserve">N п/п </t>
  </si>
  <si>
    <t xml:space="preserve">Вид услуги </t>
  </si>
  <si>
    <t>ед. изм.</t>
  </si>
  <si>
    <t>Тариф на декабрь текущего финасового 2010года, руб./единица измерения</t>
  </si>
  <si>
    <t>Среднегодовой месячный тариф на очередной финансовый 2011 год, руб./единица измерения</t>
  </si>
  <si>
    <t xml:space="preserve">Общая площадь жилых помещений, на которую рассчитывается стоимость соответствующей услуги, кв.метров </t>
  </si>
  <si>
    <t>Индекс из-менения размера платы гра-жданза комму- нальные услуги (факт)</t>
  </si>
  <si>
    <t>Индекс изменения размера платы граждан за коммунальные услуги, утвержденный приказом ЛенРТК</t>
  </si>
  <si>
    <t>Отклонение от утвержденного индекса</t>
  </si>
  <si>
    <t>м3.</t>
  </si>
  <si>
    <t xml:space="preserve">Водоотведение </t>
  </si>
  <si>
    <t>Горячее водоснабжение</t>
  </si>
  <si>
    <t>Отопление</t>
  </si>
  <si>
    <t>Электроснабжение</t>
  </si>
  <si>
    <t>кВт*ч</t>
  </si>
  <si>
    <t>Газоснабжение</t>
  </si>
  <si>
    <t>Добавить организацию</t>
  </si>
  <si>
    <t>Уровень оплаты (отношение размера платы за коммунальные услуги к размеру тарифа для ресурсоснабжающей организации*100), %</t>
  </si>
  <si>
    <t>город</t>
  </si>
  <si>
    <t>поселок</t>
  </si>
  <si>
    <t>м2.</t>
  </si>
  <si>
    <t>газ природный</t>
  </si>
  <si>
    <t>Тип газа:</t>
  </si>
  <si>
    <r>
      <t xml:space="preserve">Коммунальные услуги в доме с полным благоустройством, </t>
    </r>
    <r>
      <rPr>
        <sz val="9"/>
        <rFont val="Times New Roman"/>
        <family val="1"/>
      </rPr>
      <t>в том числе:</t>
    </r>
  </si>
  <si>
    <t>Норматив потребления услуг в месяц на 2010 г.</t>
  </si>
  <si>
    <t>Норматив потребления услуг в месяц на 2011 г.</t>
  </si>
  <si>
    <t>Приказ Лен РТК №221-п от 03.12.2010г.</t>
  </si>
  <si>
    <t>газ сжиженный</t>
  </si>
  <si>
    <t xml:space="preserve">Приказ ЛенРТК №241-п от 16.12.2010г. </t>
  </si>
  <si>
    <t>Приказ ЛенРТК №242-п от 16.12.2010г. (ООО "ЛОГазинвест)</t>
  </si>
  <si>
    <t xml:space="preserve">Приказ ЛенРТК №222-п от 03.12.2010г.(ЗАО "Петербургрегионгаз) </t>
  </si>
  <si>
    <r>
      <t xml:space="preserve">Тариф на декабрь </t>
    </r>
    <r>
      <rPr>
        <b/>
        <sz val="9"/>
        <color indexed="10"/>
        <rFont val="Tahoma"/>
        <family val="2"/>
      </rPr>
      <t>прошедшего</t>
    </r>
    <r>
      <rPr>
        <sz val="9"/>
        <rFont val="Tahoma"/>
        <family val="2"/>
      </rPr>
      <t xml:space="preserve"> финасового 2010года, руб./единица измерения</t>
    </r>
  </si>
  <si>
    <r>
      <t xml:space="preserve">Среднегодовой месячный тариф на </t>
    </r>
    <r>
      <rPr>
        <b/>
        <sz val="9"/>
        <color indexed="10"/>
        <rFont val="Tahoma"/>
        <family val="2"/>
      </rPr>
      <t>текущий</t>
    </r>
    <r>
      <rPr>
        <sz val="9"/>
        <rFont val="Tahoma"/>
        <family val="2"/>
      </rPr>
      <t xml:space="preserve"> финансовый 2011 год, руб./единица измерения</t>
    </r>
  </si>
  <si>
    <r>
      <t xml:space="preserve">Плата на 1 человека в ценах </t>
    </r>
    <r>
      <rPr>
        <b/>
        <sz val="9"/>
        <color indexed="10"/>
        <rFont val="Tahoma"/>
        <family val="2"/>
      </rPr>
      <t>прошедшего</t>
    </r>
    <r>
      <rPr>
        <sz val="9"/>
        <rFont val="Tahoma"/>
        <family val="2"/>
      </rPr>
      <t xml:space="preserve"> финансового года,рублей </t>
    </r>
  </si>
  <si>
    <r>
      <t xml:space="preserve">Плата на 1 человека в ценах </t>
    </r>
    <r>
      <rPr>
        <b/>
        <sz val="9"/>
        <color indexed="10"/>
        <rFont val="Tahoma"/>
        <family val="2"/>
      </rPr>
      <t xml:space="preserve">текущего </t>
    </r>
    <r>
      <rPr>
        <sz val="9"/>
        <rFont val="Tahoma"/>
        <family val="2"/>
      </rPr>
      <t xml:space="preserve">финансового года, рублей </t>
    </r>
  </si>
  <si>
    <r>
      <t xml:space="preserve">на титульном листе выбирается сжиженый илли природный газ, -&gt; автоматически подставляются значения ячеек </t>
    </r>
    <r>
      <rPr>
        <b/>
        <sz val="11"/>
        <rFont val="Times New Roman"/>
        <family val="1"/>
      </rPr>
      <t>Газоснабжение</t>
    </r>
    <r>
      <rPr>
        <sz val="11"/>
        <rFont val="Times New Roman"/>
        <family val="1"/>
      </rPr>
      <t>, на странице "Плата за комм.услуги (акты)" подставляется номер приказа.</t>
    </r>
  </si>
  <si>
    <t>Вид благоустройства</t>
  </si>
  <si>
    <t>Холодное водоснабжение</t>
  </si>
  <si>
    <t>Общежития с общими душевыми</t>
  </si>
  <si>
    <t>Общежития с душами при всех жилых комнатах</t>
  </si>
  <si>
    <t>Период постройки</t>
  </si>
  <si>
    <t>1.1</t>
  </si>
  <si>
    <t>Жилые дома квартирного типа, оборудованные ваннами, водопроводом, канализацией и водонагревателями на твердом топливе</t>
  </si>
  <si>
    <t>Жилые дома квартирного типа без ванн, с водопроводом, канализацией и газоснабжением</t>
  </si>
  <si>
    <t>Жилые дома квартирного типа без ванн, с водопроводом, канализацией</t>
  </si>
  <si>
    <t>Жилые дома квартирного типа с водопользованием из уличных водоразборных колонок</t>
  </si>
  <si>
    <r>
      <t xml:space="preserve">на титульном листе выбирается кто отчитывается - город или поселок, -&gt; автоматически подставляются значения ячеек </t>
    </r>
    <r>
      <rPr>
        <b/>
        <sz val="10"/>
        <rFont val="Arial Cyr"/>
        <family val="0"/>
      </rPr>
      <t>Электроснабжение</t>
    </r>
    <r>
      <rPr>
        <sz val="10"/>
        <rFont val="Arial Cyr"/>
        <family val="0"/>
      </rPr>
      <t xml:space="preserve">  (Тариф, Среднегодовй тариф, норматив потребления), на странице Справочная информация приказ один и тот же</t>
    </r>
  </si>
  <si>
    <t>Норматив потребления тепловой энергии, Гкал/м2 общей площади жилых помещений в месяц</t>
  </si>
  <si>
    <t>1.2</t>
  </si>
  <si>
    <t>1.3</t>
  </si>
  <si>
    <t>1.4</t>
  </si>
  <si>
    <t>1.5</t>
  </si>
  <si>
    <t>1.6</t>
  </si>
  <si>
    <t>Добавить показатели</t>
  </si>
  <si>
    <t>1946-1970</t>
  </si>
  <si>
    <t>После 1999</t>
  </si>
  <si>
    <t>1971-1999</t>
  </si>
  <si>
    <t>Тип населённого пункта</t>
  </si>
  <si>
    <t>Вид услуг</t>
  </si>
  <si>
    <t>Диапазоны для вставки в качестве новых строк</t>
  </si>
  <si>
    <t>Название ссылки на добавление</t>
  </si>
  <si>
    <t>Название листа книги</t>
  </si>
  <si>
    <t xml:space="preserve">Плата за комм. услуги (расчет) </t>
  </si>
  <si>
    <t>Название диапазона</t>
  </si>
  <si>
    <t>add_factor</t>
  </si>
  <si>
    <t>add_single_organization</t>
  </si>
  <si>
    <t>Плата за комм.услуги (акты)</t>
  </si>
  <si>
    <t>add_electricity_organization</t>
  </si>
  <si>
    <t>add_all_organizations</t>
  </si>
  <si>
    <t>Заголовки столбцов</t>
  </si>
  <si>
    <t>Диапазоны для выбора и подстановки значений</t>
  </si>
  <si>
    <t>Тип</t>
  </si>
  <si>
    <t>ТИП ОРГАНИЗАЦИИ</t>
  </si>
  <si>
    <t>РЕГИОН</t>
  </si>
  <si>
    <t>ООО "Региональный центр содействия здравоохранению "Ленмединформ"</t>
  </si>
  <si>
    <t>7813096118</t>
  </si>
  <si>
    <t>781301001</t>
  </si>
  <si>
    <t>ООО "Техвуд. Ру"</t>
  </si>
  <si>
    <t>"Центральный" - филиал ОАО "Оборонэнергосбыт"</t>
  </si>
  <si>
    <t>7704731218</t>
  </si>
  <si>
    <t>773043001</t>
  </si>
  <si>
    <t>Аптечный пункт ЗАО «ИМНТЕРМЕД-ФАРМ-ГАТЧИНА»</t>
  </si>
  <si>
    <t>4705025202</t>
  </si>
  <si>
    <t>ВГ-1 "Низино" ВМИИ</t>
  </si>
  <si>
    <t>782001001</t>
  </si>
  <si>
    <t>ГДОУ "Детский оздоровительный городок "Малыш"</t>
  </si>
  <si>
    <t>4719007588</t>
  </si>
  <si>
    <t>471910001</t>
  </si>
  <si>
    <t>ГП "Выборгское ДРЭУ"</t>
  </si>
  <si>
    <t>4704050380</t>
  </si>
  <si>
    <t>ГП "Лужское ДРСУ"</t>
  </si>
  <si>
    <t>4710000517</t>
  </si>
  <si>
    <t>ГП "Подпорожское ДРСУ"</t>
  </si>
  <si>
    <t>ГУ "ИК-4" ГУИН СПб и ЛО МО РФ</t>
  </si>
  <si>
    <t>4716003602</t>
  </si>
  <si>
    <t>ГУ МО 59 ОМИС</t>
  </si>
  <si>
    <t>ГУ ПЭКП Петербургского института ядерной физики им. Б.П.Константинова РАН</t>
  </si>
  <si>
    <t>ГУП "Водоканал Санкт-Петербурга"</t>
  </si>
  <si>
    <t>7830000426</t>
  </si>
  <si>
    <t>783450001</t>
  </si>
  <si>
    <t>ГУФСИН России по С-Пб и ЛО ФГУ Исправительная колония №3</t>
  </si>
  <si>
    <t>4716003610</t>
  </si>
  <si>
    <t>Гатчинский электротехнический завод - филиал ОАО "Объединенные электротехнические заводы"</t>
  </si>
  <si>
    <t>771601001</t>
  </si>
  <si>
    <t>ЗАО  «Северо-Западная инвестиционно-промышленная компания»</t>
  </si>
  <si>
    <t>7819020549</t>
  </si>
  <si>
    <t>471550001</t>
  </si>
  <si>
    <t>ЗАО "Аврора"</t>
  </si>
  <si>
    <t>4713000191</t>
  </si>
  <si>
    <t>471301001</t>
  </si>
  <si>
    <t>ЗАО "Агрофирма  "Выборжец"</t>
  </si>
  <si>
    <t>ЗАО "БазэлЦемент-Пикалево" (филиал "ПГЗ-СУАЛ")</t>
  </si>
  <si>
    <t>ЗАО "Водоканал ТВЭЛ"</t>
  </si>
  <si>
    <t>4712125350</t>
  </si>
  <si>
    <t>ЗАО "Вуолы-Эко"</t>
  </si>
  <si>
    <t>4703069349</t>
  </si>
  <si>
    <t>ЗАО "Зодчий"</t>
  </si>
  <si>
    <t>4712004355</t>
  </si>
  <si>
    <t>ЗАО "Лужская СХТ"</t>
  </si>
  <si>
    <t>4710000933</t>
  </si>
  <si>
    <t>ЗАО "Лужская сельхозтехника"</t>
  </si>
  <si>
    <t>ЗАО "Метахим"</t>
  </si>
  <si>
    <t>4702008311</t>
  </si>
  <si>
    <t>ЗАО "Племенной завод "Ручьи"</t>
  </si>
  <si>
    <t>4703006934</t>
  </si>
  <si>
    <t>780601001</t>
  </si>
  <si>
    <t>ЗАО "Промотходы"</t>
  </si>
  <si>
    <t>4703061004</t>
  </si>
  <si>
    <t>ЗАО "Птицефабрика Роскар"</t>
  </si>
  <si>
    <t>4720004013</t>
  </si>
  <si>
    <t>ЗАО "Птицефабрика Северная"</t>
  </si>
  <si>
    <t>4706002688</t>
  </si>
  <si>
    <t>ЗАО "Родина"</t>
  </si>
  <si>
    <t>4713000025</t>
  </si>
  <si>
    <t>ЗАО "СЗЭПК"</t>
  </si>
  <si>
    <t>7840346159</t>
  </si>
  <si>
    <t>784001001</t>
  </si>
  <si>
    <t>ЗАО "СП Андреевское"</t>
  </si>
  <si>
    <t>4715003007</t>
  </si>
  <si>
    <t>ЗАО "Северное"</t>
  </si>
  <si>
    <t>7814054375</t>
  </si>
  <si>
    <t>781401001</t>
  </si>
  <si>
    <t>ЗАО "Северо-Западная инвестиционная промышленная компания" (ЗАО "СЗИПК")</t>
  </si>
  <si>
    <t>ЗАО "Сосново-агропромтехника"</t>
  </si>
  <si>
    <t>ЗАО "Стротрест №46"</t>
  </si>
  <si>
    <t>4708000132</t>
  </si>
  <si>
    <t>470801001</t>
  </si>
  <si>
    <t>ЗАО "Технопарк ЛТА"</t>
  </si>
  <si>
    <t>ЗАО "Тихвинский сборочный завод "Титран -Экспресс"</t>
  </si>
  <si>
    <t>4415012403</t>
  </si>
  <si>
    <t>ЗАО «Автомагистраль»</t>
  </si>
  <si>
    <t>4719001650</t>
  </si>
  <si>
    <t>ЗАО «Киришиспецтранс»</t>
  </si>
  <si>
    <t>4708000020</t>
  </si>
  <si>
    <t>770601001</t>
  </si>
  <si>
    <t>ЗАО «Погранское объединение карьеров»</t>
  </si>
  <si>
    <t>4711000333</t>
  </si>
  <si>
    <t>Институт физиологии им. А.П. Павлова</t>
  </si>
  <si>
    <t>4703063724</t>
  </si>
  <si>
    <t>КМУП "Водоканал"</t>
  </si>
  <si>
    <t>4707018306</t>
  </si>
  <si>
    <t>Лужская КЭЧ района</t>
  </si>
  <si>
    <t>4710005875</t>
  </si>
  <si>
    <t>МП "Агалатово Сервис"</t>
  </si>
  <si>
    <t>4703087267</t>
  </si>
  <si>
    <t>МП "Водоканал"</t>
  </si>
  <si>
    <t>4715003906</t>
  </si>
  <si>
    <t>МП "Волосовские электрические сети"</t>
  </si>
  <si>
    <t>4717001189</t>
  </si>
  <si>
    <t>471701001</t>
  </si>
  <si>
    <t>МП "ЖКХ Кузнечное"</t>
  </si>
  <si>
    <t>МП "ЖКХ п.им.Морозова"</t>
  </si>
  <si>
    <t>МП "ЖКХ" производство "Водоканал"</t>
  </si>
  <si>
    <t>4713006789</t>
  </si>
  <si>
    <t>МП "Жилищное хозяйство"</t>
  </si>
  <si>
    <t>4708001129</t>
  </si>
  <si>
    <t>МП "Загривское муниципальное предприятие коммунальных, бытовых услуг и благоустройства"</t>
  </si>
  <si>
    <t>4713008761</t>
  </si>
  <si>
    <t>МП "Комбинат коммунальных предприятий г.п. Будогощь"</t>
  </si>
  <si>
    <t>4708001707</t>
  </si>
  <si>
    <t>МП "Мга ЖКХ"</t>
  </si>
  <si>
    <t>4706000779</t>
  </si>
  <si>
    <t>МП "Управление водопроводно-канализационного хозяйства"</t>
  </si>
  <si>
    <t>4708001489</t>
  </si>
  <si>
    <t>МП ЖКХ "Северный"</t>
  </si>
  <si>
    <t>4719001515</t>
  </si>
  <si>
    <t>МУП "Бокситогорский автотранспорт"</t>
  </si>
  <si>
    <t>4715016398</t>
  </si>
  <si>
    <t>МУП "Водоканал Кировского муниципального района"</t>
  </si>
  <si>
    <t>4706014972</t>
  </si>
  <si>
    <t>МУП "Водоканал город Пикалево"</t>
  </si>
  <si>
    <t>4715018606</t>
  </si>
  <si>
    <t>МУП "Водоканал"</t>
  </si>
  <si>
    <t>4705014708</t>
  </si>
  <si>
    <t>4714017631</t>
  </si>
  <si>
    <t>4722000840</t>
  </si>
  <si>
    <t>МУП "Водоканал, тепловые и электрические сети"</t>
  </si>
  <si>
    <t>4703059573</t>
  </si>
  <si>
    <t>МУП "Ефимовская жилищная управляющая организация"</t>
  </si>
  <si>
    <t>4715015933</t>
  </si>
  <si>
    <t>МУП "ЖКХ г. Ивангорода"</t>
  </si>
  <si>
    <t>4721001047</t>
  </si>
  <si>
    <t>472101001</t>
  </si>
  <si>
    <t>МУП "Инженерные коммуникации"</t>
  </si>
  <si>
    <t>4711005719</t>
  </si>
  <si>
    <t>МУП "Лужский водоканал"</t>
  </si>
  <si>
    <t>47100022912</t>
  </si>
  <si>
    <t>4710022912</t>
  </si>
  <si>
    <t>МУП "МККП"</t>
  </si>
  <si>
    <t>472201001</t>
  </si>
  <si>
    <t>МУП "ПЖЭТ" г. Коммунар</t>
  </si>
  <si>
    <t>МУП "Пикалевская городская электрическая сеть"</t>
  </si>
  <si>
    <t>4722002741</t>
  </si>
  <si>
    <t>МУП "Подпорожские коммунальные системы"</t>
  </si>
  <si>
    <t>4711005691</t>
  </si>
  <si>
    <t>МУП "Путилово ЖКХ"</t>
  </si>
  <si>
    <t>4706025188</t>
  </si>
  <si>
    <t>МУП "Сигнал"</t>
  </si>
  <si>
    <t>4710010096</t>
  </si>
  <si>
    <t>МУП "Тепловые сети" г.Пикалево</t>
  </si>
  <si>
    <t>4715020161</t>
  </si>
  <si>
    <t>МУП "Тепловые сети»</t>
  </si>
  <si>
    <t>МУП "ШумЖКО"</t>
  </si>
  <si>
    <t>МУП "Экология"</t>
  </si>
  <si>
    <t>4712013166</t>
  </si>
  <si>
    <t>МУП «ПриладожскЖКХ»</t>
  </si>
  <si>
    <t>МУП ЖКХ "СТЭК"</t>
  </si>
  <si>
    <t>4719009345</t>
  </si>
  <si>
    <t>479001001</t>
  </si>
  <si>
    <t>Мгинская дистанция пути СПб отделения Окт. ж/д</t>
  </si>
  <si>
    <t>7708503773</t>
  </si>
  <si>
    <t>Муниципальное предприятие "Всеволожское предприятие электрических сетей"</t>
  </si>
  <si>
    <t>4703005850</t>
  </si>
  <si>
    <t>ОАО " Птицефабрика Ударник"</t>
  </si>
  <si>
    <t>4704083071</t>
  </si>
  <si>
    <t>ОАО "470 электрическая сеть"</t>
  </si>
  <si>
    <t>7843309525</t>
  </si>
  <si>
    <t>784301001</t>
  </si>
  <si>
    <t>ОАО "Агропромышленное общество "Тайцы"</t>
  </si>
  <si>
    <t>4719006270</t>
  </si>
  <si>
    <t>ОАО "АтомЭнергоСбыт"</t>
  </si>
  <si>
    <t>7704228075</t>
  </si>
  <si>
    <t>770401001</t>
  </si>
  <si>
    <t>ОАО "Взлет-ОРТ"</t>
  </si>
  <si>
    <t>4704043390</t>
  </si>
  <si>
    <t>ОАО "Водоканал"</t>
  </si>
  <si>
    <t>4712123546</t>
  </si>
  <si>
    <t>4716024257</t>
  </si>
  <si>
    <t>ОАО "Водоканал-Сервис"</t>
  </si>
  <si>
    <t>4702007283</t>
  </si>
  <si>
    <t>ОАО "Водотеплоснаб"</t>
  </si>
  <si>
    <t>4703083505</t>
  </si>
  <si>
    <t>ОАО "Волховский ЖКК"</t>
  </si>
  <si>
    <t>4702046934</t>
  </si>
  <si>
    <t>ОАО "Выборгский водоканал"</t>
  </si>
  <si>
    <t>4704061991</t>
  </si>
  <si>
    <t>ОАО "Вырицкий опытно-механический завод"</t>
  </si>
  <si>
    <t>4705038610</t>
  </si>
  <si>
    <t>ОАО "Завод Сланцы"</t>
  </si>
  <si>
    <t>4713000931</t>
  </si>
  <si>
    <t>ОАО "Инженерно-технический центр"</t>
  </si>
  <si>
    <t>4716002574</t>
  </si>
  <si>
    <t>ОАО "Каменногорское карьероуправление"</t>
  </si>
  <si>
    <t>ОАО "Кингисеппская городская электрическая сеть"</t>
  </si>
  <si>
    <t>4707027519</t>
  </si>
  <si>
    <t>ОАО "Кингисеппский Водоканал"</t>
  </si>
  <si>
    <t>4707028015</t>
  </si>
  <si>
    <t>ОАО "Коммунальные системы Гатчинского района"</t>
  </si>
  <si>
    <t>ОАО "Коммунальные системы" Новая Ладога</t>
  </si>
  <si>
    <t>ОАО "Коммунарские электрические сети"</t>
  </si>
  <si>
    <t>4705034158</t>
  </si>
  <si>
    <t>ОАО "Компания Усть-Луга"</t>
  </si>
  <si>
    <t>4707005410</t>
  </si>
  <si>
    <t>ОАО "ЛОКС" (филиал "Волосовские коммунальные системы")</t>
  </si>
  <si>
    <t>ОАО "ЛОТЭК"</t>
  </si>
  <si>
    <t>ОАО "Ленинградская областная управляющая электросетевая компания"</t>
  </si>
  <si>
    <t>4703074613</t>
  </si>
  <si>
    <t>470350001</t>
  </si>
  <si>
    <t>ОАО "Ленинградские  областные коммунальные системы"</t>
  </si>
  <si>
    <t>4700000483</t>
  </si>
  <si>
    <t>782501001</t>
  </si>
  <si>
    <t>471602001</t>
  </si>
  <si>
    <t>4705089366</t>
  </si>
  <si>
    <t>ОАО "Ленинградский опытный завод "Севзапмонтажавтоматика" - филиал "Лукаши"</t>
  </si>
  <si>
    <t>7810213056</t>
  </si>
  <si>
    <t>ОАО "Ленинградсланец "</t>
  </si>
  <si>
    <t>4713008690</t>
  </si>
  <si>
    <t>ОАО "Леноблгаз"</t>
  </si>
  <si>
    <t>Не определено</t>
  </si>
  <si>
    <t>ОАО "Ленэнерго"</t>
  </si>
  <si>
    <t>7803002209</t>
  </si>
  <si>
    <t>ОАО "Лужский водоканал"</t>
  </si>
  <si>
    <t>4710027371</t>
  </si>
  <si>
    <t>ОАО "Объединенная энергетическая компания"</t>
  </si>
  <si>
    <t>7810258843</t>
  </si>
  <si>
    <t>ОАО "Павловский завод строительных материалов"</t>
  </si>
  <si>
    <t>ОАО "Петербургская сбытовая компания"</t>
  </si>
  <si>
    <t>7841322249</t>
  </si>
  <si>
    <t>ОАО "Племенной завод "Новоладожский"</t>
  </si>
  <si>
    <t>4702009650</t>
  </si>
  <si>
    <t>ОАО "Птицефабрика Северная"</t>
  </si>
  <si>
    <t>ОАО "РЖД" (Окт. дирекция по энергообеспечению СП "Трансэнерго")</t>
  </si>
  <si>
    <t>783845004</t>
  </si>
  <si>
    <t>ОАО "Ростелеком" Тихвинский район</t>
  </si>
  <si>
    <t>ОАО "Рощинская сельхозтехника"</t>
  </si>
  <si>
    <t>4704002153</t>
  </si>
  <si>
    <t>ОАО "Рощинское ДРЭУ"</t>
  </si>
  <si>
    <t>ОАО "СПб КПК"</t>
  </si>
  <si>
    <t>ОАО "Северное управление строительства"</t>
  </si>
  <si>
    <t>472450001</t>
  </si>
  <si>
    <t>ОАО "Семиозерское карьеруправление"</t>
  </si>
  <si>
    <t>4704003237</t>
  </si>
  <si>
    <t>ОАО "Сибирско-уральская Алюминиевая компания " филиал "Волховский алюминиевый завод Сибирско-Уральской Алюминиевой компании"</t>
  </si>
  <si>
    <t>6612005052</t>
  </si>
  <si>
    <t>470202001</t>
  </si>
  <si>
    <t>ОАО "Сланцыагропромтехника"</t>
  </si>
  <si>
    <t>4713001981</t>
  </si>
  <si>
    <t>ОАО "Сосново ЭКО"</t>
  </si>
  <si>
    <t>4712040748</t>
  </si>
  <si>
    <t>997950001</t>
  </si>
  <si>
    <t>ОАО "Тепло-Сервис"</t>
  </si>
  <si>
    <t>4712022153</t>
  </si>
  <si>
    <t>ОАО "Тепловые сети и котельные"</t>
  </si>
  <si>
    <t>4703110283</t>
  </si>
  <si>
    <t>470543001</t>
  </si>
  <si>
    <t>ОАО "Толмачевский завод ЖБ и МК"</t>
  </si>
  <si>
    <t>ОАО "УЖКХ"</t>
  </si>
  <si>
    <t>ОАО "Узор"</t>
  </si>
  <si>
    <t>ОАО "Управляющая компания по обращению с отходами в Ленинградской области"</t>
  </si>
  <si>
    <t>4704077078</t>
  </si>
  <si>
    <t>ОАО "Усть-Лужский рыбокомбинат"</t>
  </si>
  <si>
    <t>4707001662</t>
  </si>
  <si>
    <t>ОАО "Чистый город"</t>
  </si>
  <si>
    <t>7842375540</t>
  </si>
  <si>
    <t>784201001</t>
  </si>
  <si>
    <t>ОАО «Любанский лесодеревообрабатывающий комбинат»</t>
  </si>
  <si>
    <t>ОАО «Порт Усть-Луга транспортная компания»</t>
  </si>
  <si>
    <t>4707025208</t>
  </si>
  <si>
    <t>ОАО «Приозерское предприятие железнодорожного транспорта ППЖТ»</t>
  </si>
  <si>
    <t>4712019432</t>
  </si>
  <si>
    <t>471801001</t>
  </si>
  <si>
    <t>ОАО «Светогорск»</t>
  </si>
  <si>
    <t>ОАО РЖД</t>
  </si>
  <si>
    <t>784232004</t>
  </si>
  <si>
    <t>ОАО ФГУП № 307</t>
  </si>
  <si>
    <t>4704063211</t>
  </si>
  <si>
    <t>783601001</t>
  </si>
  <si>
    <t>7827001130</t>
  </si>
  <si>
    <t>ООО " Ольшаники"</t>
  </si>
  <si>
    <t>ООО "АВТО-БЕРКУТ"</t>
  </si>
  <si>
    <t>4710010508</t>
  </si>
  <si>
    <t>ООО "Агентство по обращению с отходами"</t>
  </si>
  <si>
    <t>7813380584</t>
  </si>
  <si>
    <t>ООО "Бокитогорские районные тепловые энергетические сети"</t>
  </si>
  <si>
    <t>4715017049</t>
  </si>
  <si>
    <t>ООО "Бокситогорский водоканал"</t>
  </si>
  <si>
    <t>4701005692</t>
  </si>
  <si>
    <t>ООО "Вода-Сервис"</t>
  </si>
  <si>
    <t>4711200082</t>
  </si>
  <si>
    <t>ООО "Водоканал прицефабрики Синявинская"</t>
  </si>
  <si>
    <t>4706027594</t>
  </si>
  <si>
    <t>ООО "Водоканал"</t>
  </si>
  <si>
    <t>4711008759</t>
  </si>
  <si>
    <t>ООО "Водоканал-Токсовское городское поселение"</t>
  </si>
  <si>
    <t>4703081547</t>
  </si>
  <si>
    <t>ООО "Газпром энерго"</t>
  </si>
  <si>
    <t>7736186950</t>
  </si>
  <si>
    <t>772702001</t>
  </si>
  <si>
    <t>ООО "Девон"</t>
  </si>
  <si>
    <t>4704042220</t>
  </si>
  <si>
    <t>ООО "Дизаж М"</t>
  </si>
  <si>
    <t>7728587330</t>
  </si>
  <si>
    <t>772901001</t>
  </si>
  <si>
    <t>ООО "Завод Невский Ламинат"</t>
  </si>
  <si>
    <t>ООО "ИНЖЕКОМ"</t>
  </si>
  <si>
    <t>4709000992</t>
  </si>
  <si>
    <t>470901001</t>
  </si>
  <si>
    <t>ООО "КоммунЭнерго"</t>
  </si>
  <si>
    <t>ООО "Л-теплоснаб"</t>
  </si>
  <si>
    <t>7819301324</t>
  </si>
  <si>
    <t>ООО "Лель-ЭКО"</t>
  </si>
  <si>
    <t>4708012459</t>
  </si>
  <si>
    <t>ООО "Ломоносовский РТЭК"</t>
  </si>
  <si>
    <t>ООО "МЕЧЕЛ-ЭНЕРГО"</t>
  </si>
  <si>
    <t>745043001</t>
  </si>
  <si>
    <t>ООО "Мичуринское"</t>
  </si>
  <si>
    <t>4712041100</t>
  </si>
  <si>
    <t>ООО "Никольская электросетевая компания"</t>
  </si>
  <si>
    <t>4716024056</t>
  </si>
  <si>
    <t>ООО "Новый Свет-ЭКО"</t>
  </si>
  <si>
    <t>4719017995</t>
  </si>
  <si>
    <t>ООО "ОАЗИС"</t>
  </si>
  <si>
    <t>4712020646</t>
  </si>
  <si>
    <t>ООО "Оять -Водоканал"</t>
  </si>
  <si>
    <t>4711009537</t>
  </si>
  <si>
    <t>ООО "Паросиловое хозяйство - Волхов"</t>
  </si>
  <si>
    <t>ООО "Петербургская торгово-промышленная компания"</t>
  </si>
  <si>
    <t>7825487243</t>
  </si>
  <si>
    <t>ООО "Полигон ТБО"</t>
  </si>
  <si>
    <t>4703037467</t>
  </si>
  <si>
    <t>ООО "Профспецтранс"</t>
  </si>
  <si>
    <t>4717010063</t>
  </si>
  <si>
    <t>ООО "РАСЭМ"</t>
  </si>
  <si>
    <t>4704054105</t>
  </si>
  <si>
    <t>ООО "РКС-энерго"</t>
  </si>
  <si>
    <t>3328424479</t>
  </si>
  <si>
    <t>ООО "РУСЭНЕРГОСБЫТ"</t>
  </si>
  <si>
    <t>7706284124</t>
  </si>
  <si>
    <t>ООО "Русско-Высоцкая птицефабрика"</t>
  </si>
  <si>
    <t>4720013265</t>
  </si>
  <si>
    <t>472001326</t>
  </si>
  <si>
    <t>ООО "Русэнергоресурс"</t>
  </si>
  <si>
    <t>7706288496</t>
  </si>
  <si>
    <t>ООО "Самаратранснефтьсервис"</t>
  </si>
  <si>
    <t>6311049306</t>
  </si>
  <si>
    <t>631101001</t>
  </si>
  <si>
    <t>ООО "Санэко"</t>
  </si>
  <si>
    <t>4702007406</t>
  </si>
  <si>
    <t>ООО "Сланцевский водоканал"</t>
  </si>
  <si>
    <t>4713009170</t>
  </si>
  <si>
    <t>ООО "Совхоз "Восточный"</t>
  </si>
  <si>
    <t>4716018951</t>
  </si>
  <si>
    <t>ООО "СпецАвтоТранс"</t>
  </si>
  <si>
    <t>4716012484</t>
  </si>
  <si>
    <t>ООО "Спецтранс"</t>
  </si>
  <si>
    <t>4709008462</t>
  </si>
  <si>
    <t>ООО "ТД "Энергосервис"</t>
  </si>
  <si>
    <t>5030040730</t>
  </si>
  <si>
    <t>503001000</t>
  </si>
  <si>
    <t>ООО "Тепловодо-снабжение"</t>
  </si>
  <si>
    <t>4715013573</t>
  </si>
  <si>
    <t>ООО "Теплострой плюс"</t>
  </si>
  <si>
    <t>7842322869</t>
  </si>
  <si>
    <t>ООО "Тихвин-Теплодар"</t>
  </si>
  <si>
    <t>ООО "Торговый Дом "Энергосервис"</t>
  </si>
  <si>
    <t>503001001</t>
  </si>
  <si>
    <t>ООО "УК СЗ ЦКБ"</t>
  </si>
  <si>
    <t>ООО "Управление сетевыми комплексами"</t>
  </si>
  <si>
    <t>7801441120</t>
  </si>
  <si>
    <t>ООО "Уют-Сервис плюс"</t>
  </si>
  <si>
    <t>4712127967</t>
  </si>
  <si>
    <t>ООО "Уют-Сервис"</t>
  </si>
  <si>
    <t>4712022996</t>
  </si>
  <si>
    <t>ООО "Фосфорит"</t>
  </si>
  <si>
    <t>ООО "ЭНЕРГИЯ ХОЛДИНГ"</t>
  </si>
  <si>
    <t>7710434887</t>
  </si>
  <si>
    <t>ООО "Экомониторинг"</t>
  </si>
  <si>
    <t>4719022000</t>
  </si>
  <si>
    <t>ООО "Элекма"</t>
  </si>
  <si>
    <t>4704005066</t>
  </si>
  <si>
    <t>ООО «Автоконтроль» Выборг</t>
  </si>
  <si>
    <t>4704057762</t>
  </si>
  <si>
    <t>ООО «Глория»</t>
  </si>
  <si>
    <t>7807025447</t>
  </si>
  <si>
    <t>ООО ГТМ "Котлосервис"</t>
  </si>
  <si>
    <t>ООО Ефимовское жилищно-коммунальное хозяйство"</t>
  </si>
  <si>
    <t>4715017419</t>
  </si>
  <si>
    <t>ООО" Ивангородской водоканал"</t>
  </si>
  <si>
    <t>4707026586</t>
  </si>
  <si>
    <t>ООО"Гидролюкс"</t>
  </si>
  <si>
    <t>4712123553</t>
  </si>
  <si>
    <t>ООО"Л-ИНВЕСТ"</t>
  </si>
  <si>
    <t>4716029696</t>
  </si>
  <si>
    <t>ООО"Эвокс"</t>
  </si>
  <si>
    <t>4712125769</t>
  </si>
  <si>
    <t>Общество с ограниченной ответственностью "Производственное объединение "Киришинефтеоргсинтез"</t>
  </si>
  <si>
    <t>4708007089</t>
  </si>
  <si>
    <t>997150001</t>
  </si>
  <si>
    <t>Ольгинская КЭЧ (в/ч 28036)</t>
  </si>
  <si>
    <t>7814026748</t>
  </si>
  <si>
    <t>Ольгинская КЭЧ войсковая часть 28036</t>
  </si>
  <si>
    <t>4703008931</t>
  </si>
  <si>
    <t>ПТ "Луга - 2"</t>
  </si>
  <si>
    <t>Петербургский институт ядерной физики им. Б.П.Константинова РАН (Орлова роща)</t>
  </si>
  <si>
    <t>СМУП "Спецавтотранс"</t>
  </si>
  <si>
    <t>4714017102</t>
  </si>
  <si>
    <t>СМУП "ТСП"</t>
  </si>
  <si>
    <t>4714014006</t>
  </si>
  <si>
    <t>СПК "Рябовский"</t>
  </si>
  <si>
    <t>4704049070</t>
  </si>
  <si>
    <t>ФГОУ СПО «Лисинский лесной колледж»</t>
  </si>
  <si>
    <t>ФГУ "Исправительная колония-2" ГУФСИН по С-Пб и ЛО МО РФ</t>
  </si>
  <si>
    <t>ФГУ "Исправительная колония-3" ГУФСИН по С-Пб и ЛО МО РФ</t>
  </si>
  <si>
    <t>4716015069</t>
  </si>
  <si>
    <t>ФГУ "Каменская квартирно-эксплуатационная часть района"</t>
  </si>
  <si>
    <t>4704021325</t>
  </si>
  <si>
    <t>ФГУ Осинорощинская квартирно - эксплуатационная часть района</t>
  </si>
  <si>
    <t>ФГУП "НИТИ им. А.П. Александрова"</t>
  </si>
  <si>
    <t>4714000067</t>
  </si>
  <si>
    <t>ФГУП "Научно-исследовательский институт комплексных испытаний оптико-электронных приборов и систем"</t>
  </si>
  <si>
    <t>4714003050</t>
  </si>
  <si>
    <t>ФГУП "РНЦ "Прикладная химия"</t>
  </si>
  <si>
    <t>7813046340</t>
  </si>
  <si>
    <t>ФГУП «Киришский биохимический завод»</t>
  </si>
  <si>
    <t>7809000261</t>
  </si>
  <si>
    <t>ФГУП ОПХ "Память ильича"</t>
  </si>
  <si>
    <t>4719024567</t>
  </si>
  <si>
    <t>Филиал "Карельский" ОАО "ТГК № 1"</t>
  </si>
  <si>
    <t>100102001</t>
  </si>
  <si>
    <t>Филиал "Тосненский водоканал" ОАО "Ленинградские областные коммунальные системы"</t>
  </si>
  <si>
    <t>Филиал Кировский водоканал ОАО "Ленинградские областные коммунальные системы"</t>
  </si>
  <si>
    <t>4705037857</t>
  </si>
  <si>
    <t>Филиал ОАО "Леноблгаз" "Тосномежрайгаз"</t>
  </si>
  <si>
    <t>470001001</t>
  </si>
  <si>
    <t>Филиал ФГУП "Концерн "Росэнергоатом" "Ленинградская атомная станция"</t>
  </si>
  <si>
    <t>в/ч 03215 пос Учхоз</t>
  </si>
  <si>
    <t>в/ч 28037</t>
  </si>
  <si>
    <t>4716006191</t>
  </si>
  <si>
    <t>в/ч 51046</t>
  </si>
  <si>
    <t>Тип газа</t>
  </si>
  <si>
    <t>Приказ</t>
  </si>
  <si>
    <t>select_activity_type</t>
  </si>
  <si>
    <t>Плата за комм. услуги (расчет)</t>
  </si>
  <si>
    <t>Комментарии</t>
  </si>
  <si>
    <t>Муниципальное образование</t>
  </si>
  <si>
    <t>select_improvement</t>
  </si>
  <si>
    <t>Жилые дома квартирного типа, оборудованные быстродействующими газовыми водонагревателями с водопроводом и канализацией</t>
  </si>
  <si>
    <t>Жилые дома квартирного типа, оборудованные быстродействующими газовыми водонагревателями с многоточечным водоразбором</t>
  </si>
  <si>
    <t>Приказ ЛенРТК №242-п от 16.12.2010г.</t>
  </si>
  <si>
    <t>Приказ ЛенРТК №222-п от 03.12.2010г</t>
  </si>
  <si>
    <t>ООО "ЛОГазинвес"</t>
  </si>
  <si>
    <t>ЗАО "Петербургрегионгаз"</t>
  </si>
  <si>
    <t>Организация</t>
  </si>
  <si>
    <t>criteria</t>
  </si>
  <si>
    <t>№ п/п</t>
  </si>
  <si>
    <r>
      <t>Нормативный правовой акт, в соответствии с которым установлена плата за коммунальные услуги для населения на</t>
    </r>
    <r>
      <rPr>
        <b/>
        <sz val="9"/>
        <color indexed="10"/>
        <rFont val="Tahoma"/>
        <family val="2"/>
      </rPr>
      <t xml:space="preserve"> </t>
    </r>
    <r>
      <rPr>
        <b/>
        <sz val="9"/>
        <rFont val="Tahoma"/>
        <family val="2"/>
      </rPr>
      <t>текущий финансовый год (название, кем принят, дата, номер)</t>
    </r>
  </si>
  <si>
    <t xml:space="preserve">Плата на 1 человека в ценах текущего финансового года, рублей </t>
  </si>
  <si>
    <t xml:space="preserve">Плата на 1 человека в ценах прошедшего финансового года, рублей </t>
  </si>
  <si>
    <t>Индекс изменения размера платы граждан за коммунальные услуги (факт)</t>
  </si>
  <si>
    <t>Ниже вы можете оставить свои комментарии</t>
  </si>
  <si>
    <t>Коммунальные услуги в доме с полным благоустройством, в том числе:</t>
  </si>
  <si>
    <t>Список листов</t>
  </si>
  <si>
    <t>Муниципальный район, на территории которого осуществляет деятельность данная организация</t>
  </si>
  <si>
    <t>Жилые дома квартирного типа с централизованным горячим водоснабжением,  оборудованные ваннами  от  1500 до 1700 мм,  умывальниками, душами, мойками</t>
  </si>
  <si>
    <t>Жилые дома квартирного типа с централизованным горячим водоснабжением,  оборудованные сидячими ваннами, душами, умывальниками, мойками</t>
  </si>
  <si>
    <t>Жилые дома квартирного типа с централизованным горячим водоснабжением,  оборудованные умывальниками, душами, мойками</t>
  </si>
  <si>
    <t>До 1945</t>
  </si>
  <si>
    <t>Информация о соответствии изменения размера платы граждан за коммунальные услуги предельным индексам, установленным на 2011 год для МО</t>
  </si>
  <si>
    <t>Приказ ЛенРТК №241-п от 16.12.2010г.</t>
  </si>
  <si>
    <t>Желудков В.И.</t>
  </si>
  <si>
    <t>Зам.Главы администрации</t>
  </si>
  <si>
    <t>(8-813-70) 77-323</t>
  </si>
  <si>
    <t>3150454@mail.ru</t>
  </si>
  <si>
    <t>Решение  Совета Депутатов от 24.12.2010 № 70</t>
  </si>
  <si>
    <t>Решение  Совета Депутатов от 24.05.2011 № 25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</si>
</sst>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;;;"/>
    <numFmt numFmtId="197" formatCode="0.0%_);\(0.0%\)"/>
    <numFmt numFmtId="198" formatCode="#,##0_);[Red]\(#,##0\)"/>
    <numFmt numFmtId="199" formatCode="_-* #,##0&quot;đ.&quot;_-;\-* #,##0&quot;đ.&quot;_-;_-* &quot;-&quot;&quot;đ.&quot;_-;_-@_-"/>
    <numFmt numFmtId="200" formatCode="_-* #,##0.00&quot;đ.&quot;_-;\-* #,##0.00&quot;đ.&quot;_-;_-* &quot;-&quot;??&quot;đ.&quot;_-;_-@_-"/>
    <numFmt numFmtId="201" formatCode="\$#,##0\ ;\(\$#,##0\)"/>
    <numFmt numFmtId="202" formatCode="#,##0_);[Blue]\(#,##0\)"/>
    <numFmt numFmtId="203" formatCode="_-* #,##0_đ_._-;\-* #,##0_đ_._-;_-* &quot;-&quot;_đ_._-;_-@_-"/>
    <numFmt numFmtId="204" formatCode="_-* #,##0.00_đ_._-;\-* #,##0.00_đ_._-;_-* &quot;-&quot;??_đ_._-;_-@_-"/>
    <numFmt numFmtId="205" formatCode="#,##0.0"/>
    <numFmt numFmtId="206" formatCode="..."/>
  </numFmts>
  <fonts count="10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30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  <font>
      <b/>
      <sz val="11"/>
      <name val="Times New Roman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name val="Tahoma"/>
      <family val="2"/>
    </font>
    <font>
      <sz val="9"/>
      <color indexed="55"/>
      <name val="Tahoma"/>
      <family val="2"/>
    </font>
    <font>
      <b/>
      <sz val="9"/>
      <color indexed="8"/>
      <name val="Tahoma"/>
      <family val="2"/>
    </font>
    <font>
      <sz val="10"/>
      <color indexed="9"/>
      <name val="Tahoma"/>
      <family val="2"/>
    </font>
    <font>
      <b/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lightDown">
        <fgColor indexed="23"/>
      </patternFill>
    </fill>
    <fill>
      <patternFill patternType="lightUp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55"/>
      </patternFill>
    </fill>
    <fill>
      <patternFill patternType="lightDown">
        <fgColor indexed="55"/>
        <bgColor indexed="9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0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1" fillId="0" borderId="0">
      <alignment vertical="top"/>
      <protection/>
    </xf>
    <xf numFmtId="169" fontId="65" fillId="0" borderId="0">
      <alignment vertical="top"/>
      <protection/>
    </xf>
    <xf numFmtId="197" fontId="65" fillId="2" borderId="0">
      <alignment vertical="top"/>
      <protection/>
    </xf>
    <xf numFmtId="169" fontId="65" fillId="3" borderId="0">
      <alignment vertical="top"/>
      <protection/>
    </xf>
    <xf numFmtId="198" fontId="31" fillId="0" borderId="0">
      <alignment vertical="top"/>
      <protection/>
    </xf>
    <xf numFmtId="19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8" fontId="31" fillId="0" borderId="0">
      <alignment vertical="top"/>
      <protection/>
    </xf>
    <xf numFmtId="19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7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7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7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7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8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7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7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7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7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7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7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7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88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88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88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66" fillId="0" borderId="0" applyNumberFormat="0" applyFill="0" applyBorder="0" applyAlignment="0" applyProtection="0"/>
    <xf numFmtId="173" fontId="0" fillId="0" borderId="2">
      <alignment/>
      <protection locked="0"/>
    </xf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13" fillId="2" borderId="3" applyNumberFormat="0" applyAlignment="0" applyProtection="0"/>
    <xf numFmtId="0" fontId="18" fillId="21" borderId="4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7" fillId="0" borderId="0" applyFont="0" applyFill="0" applyBorder="0" applyAlignment="0" applyProtection="0"/>
    <xf numFmtId="173" fontId="44" fillId="7" borderId="2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201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2" fillId="0" borderId="0">
      <alignment vertical="top"/>
      <protection/>
    </xf>
    <xf numFmtId="198" fontId="68" fillId="0" borderId="0">
      <alignment vertical="top"/>
      <protection/>
    </xf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7" fillId="0" borderId="0" applyFont="0" applyFill="0" applyBorder="0" applyAlignment="0" applyProtection="0"/>
    <xf numFmtId="0" fontId="25" fillId="3" borderId="0" applyNumberFormat="0" applyBorder="0" applyAlignment="0" applyProtection="0"/>
    <xf numFmtId="0" fontId="69" fillId="0" borderId="0">
      <alignment vertical="top"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198" fontId="70" fillId="0" borderId="0">
      <alignment vertical="top"/>
      <protection/>
    </xf>
    <xf numFmtId="173" fontId="71" fillId="0" borderId="0">
      <alignment/>
      <protection/>
    </xf>
    <xf numFmtId="0" fontId="72" fillId="0" borderId="0" applyNumberFormat="0" applyFill="0" applyBorder="0" applyAlignment="0" applyProtection="0"/>
    <xf numFmtId="0" fontId="11" fillId="8" borderId="3" applyNumberFormat="0" applyAlignment="0" applyProtection="0"/>
    <xf numFmtId="198" fontId="65" fillId="0" borderId="0">
      <alignment vertical="top"/>
      <protection/>
    </xf>
    <xf numFmtId="198" fontId="65" fillId="2" borderId="0">
      <alignment vertical="top"/>
      <protection/>
    </xf>
    <xf numFmtId="202" fontId="65" fillId="3" borderId="0">
      <alignment vertical="top"/>
      <protection/>
    </xf>
    <xf numFmtId="0" fontId="23" fillId="0" borderId="8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9" fillId="23" borderId="9" applyNumberFormat="0" applyFont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2" fillId="2" borderId="10" applyNumberFormat="0" applyAlignment="0" applyProtection="0"/>
    <xf numFmtId="0" fontId="38" fillId="0" borderId="0" applyNumberFormat="0">
      <alignment horizontal="left"/>
      <protection/>
    </xf>
    <xf numFmtId="4" fontId="73" fillId="22" borderId="10" applyNumberFormat="0" applyProtection="0">
      <alignment vertical="center"/>
    </xf>
    <xf numFmtId="4" fontId="74" fillId="22" borderId="10" applyNumberFormat="0" applyProtection="0">
      <alignment vertical="center"/>
    </xf>
    <xf numFmtId="4" fontId="73" fillId="22" borderId="10" applyNumberFormat="0" applyProtection="0">
      <alignment horizontal="left" vertical="center" indent="1"/>
    </xf>
    <xf numFmtId="4" fontId="73" fillId="22" borderId="10" applyNumberFormat="0" applyProtection="0">
      <alignment horizontal="left" vertical="center" indent="1"/>
    </xf>
    <xf numFmtId="0" fontId="7" fillId="4" borderId="10" applyNumberFormat="0" applyProtection="0">
      <alignment horizontal="left" vertical="center" indent="1"/>
    </xf>
    <xf numFmtId="4" fontId="73" fillId="5" borderId="10" applyNumberFormat="0" applyProtection="0">
      <alignment horizontal="right" vertical="center"/>
    </xf>
    <xf numFmtId="4" fontId="73" fillId="10" borderId="10" applyNumberFormat="0" applyProtection="0">
      <alignment horizontal="right" vertical="center"/>
    </xf>
    <xf numFmtId="4" fontId="73" fillId="18" borderId="10" applyNumberFormat="0" applyProtection="0">
      <alignment horizontal="right" vertical="center"/>
    </xf>
    <xf numFmtId="4" fontId="73" fillId="12" borderId="10" applyNumberFormat="0" applyProtection="0">
      <alignment horizontal="right" vertical="center"/>
    </xf>
    <xf numFmtId="4" fontId="73" fillId="16" borderId="10" applyNumberFormat="0" applyProtection="0">
      <alignment horizontal="right" vertical="center"/>
    </xf>
    <xf numFmtId="4" fontId="73" fillId="20" borderId="10" applyNumberFormat="0" applyProtection="0">
      <alignment horizontal="right" vertical="center"/>
    </xf>
    <xf numFmtId="4" fontId="73" fillId="19" borderId="10" applyNumberFormat="0" applyProtection="0">
      <alignment horizontal="right" vertical="center"/>
    </xf>
    <xf numFmtId="4" fontId="73" fillId="24" borderId="10" applyNumberFormat="0" applyProtection="0">
      <alignment horizontal="right" vertical="center"/>
    </xf>
    <xf numFmtId="4" fontId="73" fillId="11" borderId="10" applyNumberFormat="0" applyProtection="0">
      <alignment horizontal="right" vertical="center"/>
    </xf>
    <xf numFmtId="4" fontId="75" fillId="25" borderId="10" applyNumberFormat="0" applyProtection="0">
      <alignment horizontal="left" vertical="center" indent="1"/>
    </xf>
    <xf numFmtId="4" fontId="73" fillId="26" borderId="11" applyNumberFormat="0" applyProtection="0">
      <alignment horizontal="left" vertical="center" indent="1"/>
    </xf>
    <xf numFmtId="4" fontId="76" fillId="27" borderId="0" applyNumberFormat="0" applyProtection="0">
      <alignment horizontal="left" vertical="center" indent="1"/>
    </xf>
    <xf numFmtId="0" fontId="7" fillId="4" borderId="10" applyNumberFormat="0" applyProtection="0">
      <alignment horizontal="left" vertical="center" indent="1"/>
    </xf>
    <xf numFmtId="4" fontId="73" fillId="26" borderId="10" applyNumberFormat="0" applyProtection="0">
      <alignment horizontal="left" vertical="center" indent="1"/>
    </xf>
    <xf numFmtId="4" fontId="73" fillId="28" borderId="10" applyNumberFormat="0" applyProtection="0">
      <alignment horizontal="left" vertical="center" indent="1"/>
    </xf>
    <xf numFmtId="0" fontId="7" fillId="28" borderId="10" applyNumberFormat="0" applyProtection="0">
      <alignment horizontal="left" vertical="center" indent="1"/>
    </xf>
    <xf numFmtId="0" fontId="7" fillId="28" borderId="10" applyNumberFormat="0" applyProtection="0">
      <alignment horizontal="left" vertical="center" indent="1"/>
    </xf>
    <xf numFmtId="0" fontId="7" fillId="21" borderId="10" applyNumberFormat="0" applyProtection="0">
      <alignment horizontal="left" vertical="center" indent="1"/>
    </xf>
    <xf numFmtId="0" fontId="7" fillId="21" borderId="10" applyNumberFormat="0" applyProtection="0">
      <alignment horizontal="left" vertical="center" indent="1"/>
    </xf>
    <xf numFmtId="0" fontId="7" fillId="2" borderId="10" applyNumberFormat="0" applyProtection="0">
      <alignment horizontal="left" vertical="center" indent="1"/>
    </xf>
    <xf numFmtId="0" fontId="7" fillId="2" borderId="10" applyNumberFormat="0" applyProtection="0">
      <alignment horizontal="left" vertical="center" indent="1"/>
    </xf>
    <xf numFmtId="0" fontId="7" fillId="4" borderId="10" applyNumberFormat="0" applyProtection="0">
      <alignment horizontal="left" vertical="center" indent="1"/>
    </xf>
    <xf numFmtId="0" fontId="7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3" fillId="23" borderId="10" applyNumberFormat="0" applyProtection="0">
      <alignment vertical="center"/>
    </xf>
    <xf numFmtId="4" fontId="74" fillId="23" borderId="10" applyNumberFormat="0" applyProtection="0">
      <alignment vertical="center"/>
    </xf>
    <xf numFmtId="4" fontId="73" fillId="23" borderId="10" applyNumberFormat="0" applyProtection="0">
      <alignment horizontal="left" vertical="center" indent="1"/>
    </xf>
    <xf numFmtId="4" fontId="73" fillId="23" borderId="10" applyNumberFormat="0" applyProtection="0">
      <alignment horizontal="left" vertical="center" indent="1"/>
    </xf>
    <xf numFmtId="4" fontId="73" fillId="26" borderId="10" applyNumberFormat="0" applyProtection="0">
      <alignment horizontal="right" vertical="center"/>
    </xf>
    <xf numFmtId="4" fontId="74" fillId="26" borderId="10" applyNumberFormat="0" applyProtection="0">
      <alignment horizontal="right" vertical="center"/>
    </xf>
    <xf numFmtId="0" fontId="7" fillId="4" borderId="10" applyNumberFormat="0" applyProtection="0">
      <alignment horizontal="left" vertical="center" indent="1"/>
    </xf>
    <xf numFmtId="0" fontId="7" fillId="4" borderId="10" applyNumberFormat="0" applyProtection="0">
      <alignment horizontal="left" vertical="center" indent="1"/>
    </xf>
    <xf numFmtId="0" fontId="77" fillId="0" borderId="0">
      <alignment/>
      <protection/>
    </xf>
    <xf numFmtId="4" fontId="78" fillId="26" borderId="10" applyNumberFormat="0" applyProtection="0">
      <alignment horizontal="right" vertical="center"/>
    </xf>
    <xf numFmtId="0" fontId="26" fillId="0" borderId="0">
      <alignment/>
      <protection/>
    </xf>
    <xf numFmtId="198" fontId="79" fillId="29" borderId="0">
      <alignment horizontal="right" vertical="top"/>
      <protection/>
    </xf>
    <xf numFmtId="0" fontId="1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8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8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88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8" fillId="20" borderId="0" applyNumberFormat="0" applyBorder="0" applyAlignment="0" applyProtection="0"/>
    <xf numFmtId="173" fontId="0" fillId="0" borderId="2">
      <alignment/>
      <protection locked="0"/>
    </xf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89" fillId="8" borderId="3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12" fillId="2" borderId="10" applyNumberFormat="0" applyAlignment="0" applyProtection="0"/>
    <xf numFmtId="0" fontId="90" fillId="2" borderId="10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13" fillId="2" borderId="3" applyNumberFormat="0" applyAlignment="0" applyProtection="0"/>
    <xf numFmtId="0" fontId="91" fillId="2" borderId="3" applyNumberFormat="0" applyAlignment="0" applyProtection="0"/>
    <xf numFmtId="0" fontId="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92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9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9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Border="0">
      <alignment horizontal="center" vertical="center" wrapText="1"/>
      <protection/>
    </xf>
    <xf numFmtId="173" fontId="44" fillId="7" borderId="2">
      <alignment/>
      <protection/>
    </xf>
    <xf numFmtId="4" fontId="39" fillId="22" borderId="14" applyBorder="0">
      <alignment horizontal="right"/>
      <protection/>
    </xf>
    <xf numFmtId="49" fontId="80" fillId="0" borderId="0" applyBorder="0">
      <alignment vertical="center"/>
      <protection/>
    </xf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95" fillId="0" borderId="12" applyNumberFormat="0" applyFill="0" applyAlignment="0" applyProtection="0"/>
    <xf numFmtId="3" fontId="44" fillId="0" borderId="14" applyBorder="0">
      <alignment vertical="center"/>
      <protection/>
    </xf>
    <xf numFmtId="0" fontId="37" fillId="0" borderId="1" applyNumberFormat="0" applyFill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96" fillId="21" borderId="4" applyNumberFormat="0" applyAlignment="0" applyProtection="0"/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3" borderId="14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97" fillId="22" borderId="0" applyNumberFormat="0" applyBorder="0" applyAlignment="0" applyProtection="0"/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4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8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4" fontId="45" fillId="22" borderId="15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00" fillId="0" borderId="8" applyNumberFormat="0" applyFill="0" applyAlignment="0" applyProtection="0"/>
    <xf numFmtId="0" fontId="26" fillId="0" borderId="0">
      <alignment/>
      <protection/>
    </xf>
    <xf numFmtId="198" fontId="31" fillId="0" borderId="0">
      <alignment vertical="top"/>
      <protection/>
    </xf>
    <xf numFmtId="0" fontId="61" fillId="30" borderId="16" applyBorder="0">
      <alignment horizontal="left" vertical="center" wrapText="1"/>
      <protection/>
    </xf>
    <xf numFmtId="49" fontId="57" fillId="31" borderId="16" applyBorder="0">
      <alignment horizontal="center" vertical="center" wrapText="1"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8" borderId="17" applyBorder="0">
      <alignment horizontal="right"/>
      <protection/>
    </xf>
    <xf numFmtId="4" fontId="39" fillId="3" borderId="14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2" fillId="3" borderId="0" applyNumberFormat="0" applyBorder="0" applyAlignment="0" applyProtection="0"/>
    <xf numFmtId="205" fontId="0" fillId="0" borderId="14" applyFont="0" applyFill="0" applyBorder="0" applyProtection="0">
      <alignment horizontal="center" vertical="center"/>
    </xf>
    <xf numFmtId="180" fontId="27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88">
    <xf numFmtId="0" fontId="0" fillId="0" borderId="0" xfId="0" applyAlignment="1">
      <alignment/>
    </xf>
    <xf numFmtId="49" fontId="39" fillId="0" borderId="0" xfId="894" applyFont="1" applyAlignment="1" applyProtection="1">
      <alignment vertical="center" wrapText="1"/>
      <protection/>
    </xf>
    <xf numFmtId="49" fontId="48" fillId="0" borderId="0" xfId="684" applyNumberFormat="1" applyFont="1" applyAlignment="1" applyProtection="1">
      <alignment horizontal="center" vertical="center"/>
      <protection/>
    </xf>
    <xf numFmtId="49" fontId="39" fillId="0" borderId="0" xfId="894" applyFont="1" applyAlignment="1" applyProtection="1">
      <alignment horizontal="center" vertical="center" wrapText="1"/>
      <protection/>
    </xf>
    <xf numFmtId="49" fontId="39" fillId="0" borderId="0" xfId="894" applyFont="1" applyAlignment="1" applyProtection="1">
      <alignment vertical="top" wrapText="1"/>
      <protection/>
    </xf>
    <xf numFmtId="49" fontId="39" fillId="0" borderId="0" xfId="894" applyFont="1" applyProtection="1">
      <alignment vertical="top"/>
      <protection/>
    </xf>
    <xf numFmtId="49" fontId="39" fillId="32" borderId="0" xfId="894" applyFont="1" applyFill="1" applyProtection="1">
      <alignment vertical="top"/>
      <protection/>
    </xf>
    <xf numFmtId="0" fontId="39" fillId="0" borderId="14" xfId="897" applyFont="1" applyBorder="1" applyAlignment="1" applyProtection="1">
      <alignment horizontal="center"/>
      <protection/>
    </xf>
    <xf numFmtId="49" fontId="49" fillId="0" borderId="0" xfId="894" applyFont="1" applyAlignment="1" applyProtection="1">
      <alignment vertical="center"/>
      <protection/>
    </xf>
    <xf numFmtId="0" fontId="49" fillId="0" borderId="0" xfId="895" applyFont="1" applyFill="1" applyAlignment="1" applyProtection="1">
      <alignment vertical="center" wrapText="1"/>
      <protection/>
    </xf>
    <xf numFmtId="0" fontId="49" fillId="0" borderId="0" xfId="895" applyFont="1" applyFill="1" applyAlignment="1" applyProtection="1">
      <alignment horizontal="left" vertical="center" wrapText="1"/>
      <protection/>
    </xf>
    <xf numFmtId="0" fontId="39" fillId="0" borderId="18" xfId="895" applyFont="1" applyBorder="1" applyAlignment="1" applyProtection="1">
      <alignment vertical="center" wrapText="1"/>
      <protection/>
    </xf>
    <xf numFmtId="0" fontId="39" fillId="33" borderId="18" xfId="897" applyFont="1" applyFill="1" applyBorder="1" applyAlignment="1" applyProtection="1">
      <alignment vertical="center" wrapText="1"/>
      <protection/>
    </xf>
    <xf numFmtId="0" fontId="39" fillId="0" borderId="0" xfId="895" applyFont="1" applyAlignment="1" applyProtection="1">
      <alignment vertical="center" wrapText="1"/>
      <protection/>
    </xf>
    <xf numFmtId="0" fontId="39" fillId="33" borderId="19" xfId="897" applyFont="1" applyFill="1" applyBorder="1" applyAlignment="1" applyProtection="1">
      <alignment vertical="center" wrapText="1"/>
      <protection/>
    </xf>
    <xf numFmtId="0" fontId="39" fillId="33" borderId="0" xfId="897" applyFont="1" applyFill="1" applyBorder="1" applyAlignment="1" applyProtection="1">
      <alignment vertical="center" wrapText="1"/>
      <protection/>
    </xf>
    <xf numFmtId="0" fontId="39" fillId="33" borderId="0" xfId="897" applyFont="1" applyFill="1" applyBorder="1" applyAlignment="1" applyProtection="1">
      <alignment horizontal="center" vertical="center" wrapText="1"/>
      <protection/>
    </xf>
    <xf numFmtId="0" fontId="39" fillId="0" borderId="0" xfId="897" applyFont="1" applyFill="1" applyBorder="1" applyAlignment="1" applyProtection="1">
      <alignment horizontal="center" vertical="center" wrapText="1"/>
      <protection/>
    </xf>
    <xf numFmtId="0" fontId="49" fillId="33" borderId="19" xfId="903" applyNumberFormat="1" applyFont="1" applyFill="1" applyBorder="1" applyAlignment="1" applyProtection="1">
      <alignment horizontal="center" vertical="center" wrapText="1"/>
      <protection/>
    </xf>
    <xf numFmtId="0" fontId="49" fillId="33" borderId="0" xfId="903" applyNumberFormat="1" applyFont="1" applyFill="1" applyBorder="1" applyAlignment="1" applyProtection="1">
      <alignment horizontal="center" vertical="center" wrapText="1"/>
      <protection/>
    </xf>
    <xf numFmtId="0" fontId="39" fillId="34" borderId="20" xfId="903" applyNumberFormat="1" applyFont="1" applyFill="1" applyBorder="1" applyAlignment="1" applyProtection="1">
      <alignment horizontal="center" vertical="center" wrapText="1"/>
      <protection locked="0"/>
    </xf>
    <xf numFmtId="49" fontId="43" fillId="33" borderId="0" xfId="903" applyNumberFormat="1" applyFont="1" applyFill="1" applyBorder="1" applyAlignment="1" applyProtection="1">
      <alignment horizontal="center" vertical="center" wrapText="1"/>
      <protection/>
    </xf>
    <xf numFmtId="14" fontId="39" fillId="33" borderId="0" xfId="903" applyNumberFormat="1" applyFont="1" applyFill="1" applyBorder="1" applyAlignment="1" applyProtection="1">
      <alignment horizontal="center" vertical="center" wrapText="1"/>
      <protection/>
    </xf>
    <xf numFmtId="0" fontId="39" fillId="0" borderId="0" xfId="895" applyFont="1" applyBorder="1" applyAlignment="1" applyProtection="1">
      <alignment horizontal="center" vertical="center" wrapText="1"/>
      <protection/>
    </xf>
    <xf numFmtId="0" fontId="49" fillId="0" borderId="0" xfId="895" applyFont="1" applyFill="1" applyBorder="1" applyAlignment="1" applyProtection="1">
      <alignment vertical="center" wrapText="1"/>
      <protection/>
    </xf>
    <xf numFmtId="49" fontId="49" fillId="0" borderId="0" xfId="903" applyNumberFormat="1" applyFont="1" applyFill="1" applyBorder="1" applyAlignment="1" applyProtection="1">
      <alignment horizontal="left" vertical="center" wrapText="1"/>
      <protection/>
    </xf>
    <xf numFmtId="49" fontId="39" fillId="33" borderId="19" xfId="903" applyNumberFormat="1" applyFont="1" applyFill="1" applyBorder="1" applyAlignment="1" applyProtection="1">
      <alignment horizontal="center" vertical="center" wrapText="1"/>
      <protection/>
    </xf>
    <xf numFmtId="49" fontId="39" fillId="33" borderId="14" xfId="903" applyNumberFormat="1" applyFont="1" applyFill="1" applyBorder="1" applyAlignment="1" applyProtection="1">
      <alignment horizontal="center" vertical="center" wrapText="1"/>
      <protection/>
    </xf>
    <xf numFmtId="0" fontId="39" fillId="33" borderId="21" xfId="897" applyFont="1" applyFill="1" applyBorder="1" applyAlignment="1" applyProtection="1">
      <alignment vertical="center" wrapText="1"/>
      <protection/>
    </xf>
    <xf numFmtId="0" fontId="39" fillId="33" borderId="22" xfId="897" applyFont="1" applyFill="1" applyBorder="1" applyAlignment="1" applyProtection="1">
      <alignment vertical="center" wrapText="1"/>
      <protection/>
    </xf>
    <xf numFmtId="0" fontId="39" fillId="33" borderId="22" xfId="897" applyFont="1" applyFill="1" applyBorder="1" applyAlignment="1" applyProtection="1">
      <alignment horizontal="center" vertical="center" wrapText="1"/>
      <protection/>
    </xf>
    <xf numFmtId="0" fontId="39" fillId="0" borderId="0" xfId="895" applyFont="1" applyFill="1" applyAlignment="1" applyProtection="1">
      <alignment horizontal="center" vertical="center" wrapText="1"/>
      <protection/>
    </xf>
    <xf numFmtId="0" fontId="39" fillId="0" borderId="0" xfId="895" applyFont="1" applyAlignment="1" applyProtection="1">
      <alignment horizontal="center" vertical="center" wrapText="1"/>
      <protection/>
    </xf>
    <xf numFmtId="0" fontId="39" fillId="0" borderId="0" xfId="895" applyFont="1" applyFill="1" applyAlignment="1" applyProtection="1">
      <alignment vertical="center" wrapText="1"/>
      <protection/>
    </xf>
    <xf numFmtId="0" fontId="47" fillId="33" borderId="15" xfId="898" applyNumberFormat="1" applyFont="1" applyFill="1" applyBorder="1" applyAlignment="1" applyProtection="1">
      <alignment horizontal="center" vertical="center" wrapText="1"/>
      <protection/>
    </xf>
    <xf numFmtId="0" fontId="49" fillId="0" borderId="0" xfId="895" applyFont="1" applyAlignment="1" applyProtection="1">
      <alignment vertical="center" wrapText="1"/>
      <protection/>
    </xf>
    <xf numFmtId="0" fontId="49" fillId="0" borderId="0" xfId="895" applyFont="1" applyAlignment="1" applyProtection="1">
      <alignment horizontal="center" vertical="center" wrapText="1"/>
      <protection/>
    </xf>
    <xf numFmtId="0" fontId="39" fillId="33" borderId="0" xfId="903" applyNumberFormat="1" applyFont="1" applyFill="1" applyBorder="1" applyAlignment="1" applyProtection="1">
      <alignment horizontal="center" vertical="center" wrapText="1"/>
      <protection/>
    </xf>
    <xf numFmtId="0" fontId="39" fillId="33" borderId="14" xfId="897" applyFont="1" applyFill="1" applyBorder="1" applyAlignment="1" applyProtection="1">
      <alignment horizontal="center" vertical="center" wrapText="1"/>
      <protection/>
    </xf>
    <xf numFmtId="49" fontId="39" fillId="0" borderId="0" xfId="892" applyNumberFormat="1" applyProtection="1">
      <alignment vertical="top"/>
      <protection/>
    </xf>
    <xf numFmtId="0" fontId="51" fillId="0" borderId="0" xfId="895" applyFont="1" applyAlignment="1" applyProtection="1">
      <alignment vertical="center" wrapText="1"/>
      <protection/>
    </xf>
    <xf numFmtId="49" fontId="49" fillId="0" borderId="0" xfId="903" applyNumberFormat="1" applyFont="1" applyAlignment="1" applyProtection="1">
      <alignment horizontal="center" vertical="center" wrapText="1"/>
      <protection/>
    </xf>
    <xf numFmtId="49" fontId="49" fillId="0" borderId="0" xfId="903" applyNumberFormat="1" applyFont="1" applyAlignment="1" applyProtection="1">
      <alignment horizontal="center" vertical="center"/>
      <protection/>
    </xf>
    <xf numFmtId="49" fontId="39" fillId="33" borderId="23" xfId="903" applyNumberFormat="1" applyFont="1" applyFill="1" applyBorder="1" applyAlignment="1" applyProtection="1">
      <alignment horizontal="center" vertical="center" wrapText="1"/>
      <protection/>
    </xf>
    <xf numFmtId="0" fontId="39" fillId="34" borderId="24" xfId="903" applyNumberFormat="1" applyFont="1" applyFill="1" applyBorder="1" applyAlignment="1" applyProtection="1">
      <alignment horizontal="center" vertical="center" wrapText="1"/>
      <protection locked="0"/>
    </xf>
    <xf numFmtId="49" fontId="39" fillId="33" borderId="25" xfId="903" applyNumberFormat="1" applyFont="1" applyFill="1" applyBorder="1" applyAlignment="1" applyProtection="1">
      <alignment horizontal="center" vertical="center" wrapText="1"/>
      <protection/>
    </xf>
    <xf numFmtId="49" fontId="39" fillId="33" borderId="17" xfId="903" applyNumberFormat="1" applyFont="1" applyFill="1" applyBorder="1" applyAlignment="1" applyProtection="1">
      <alignment horizontal="center" vertical="center" wrapText="1"/>
      <protection/>
    </xf>
    <xf numFmtId="0" fontId="39" fillId="33" borderId="23" xfId="895" applyFont="1" applyFill="1" applyBorder="1" applyAlignment="1" applyProtection="1">
      <alignment horizontal="center" vertical="center" wrapText="1"/>
      <protection/>
    </xf>
    <xf numFmtId="49" fontId="48" fillId="0" borderId="0" xfId="682" applyNumberFormat="1" applyFont="1" applyAlignment="1" applyProtection="1">
      <alignment horizontal="center" vertical="center"/>
      <protection/>
    </xf>
    <xf numFmtId="49" fontId="39" fillId="22" borderId="24" xfId="903" applyNumberFormat="1" applyFont="1" applyFill="1" applyBorder="1" applyAlignment="1" applyProtection="1">
      <alignment horizontal="center" vertical="center" wrapText="1"/>
      <protection locked="0"/>
    </xf>
    <xf numFmtId="49" fontId="39" fillId="22" borderId="26" xfId="903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903" applyNumberFormat="1" applyFont="1" applyFill="1" applyBorder="1" applyAlignment="1" applyProtection="1">
      <alignment horizontal="center" vertical="center" wrapText="1"/>
      <protection/>
    </xf>
    <xf numFmtId="49" fontId="39" fillId="0" borderId="0" xfId="893" applyProtection="1">
      <alignment vertical="top"/>
      <protection/>
    </xf>
    <xf numFmtId="49" fontId="39" fillId="0" borderId="0" xfId="893" applyBorder="1" applyProtection="1">
      <alignment vertical="top"/>
      <protection/>
    </xf>
    <xf numFmtId="49" fontId="39" fillId="33" borderId="27" xfId="893" applyFill="1" applyBorder="1" applyProtection="1">
      <alignment vertical="top"/>
      <protection/>
    </xf>
    <xf numFmtId="49" fontId="39" fillId="33" borderId="18" xfId="893" applyFill="1" applyBorder="1" applyProtection="1">
      <alignment vertical="top"/>
      <protection/>
    </xf>
    <xf numFmtId="49" fontId="39" fillId="33" borderId="19" xfId="893" applyFill="1" applyBorder="1" applyProtection="1">
      <alignment vertical="top"/>
      <protection/>
    </xf>
    <xf numFmtId="49" fontId="39" fillId="33" borderId="0" xfId="893" applyFill="1" applyBorder="1" applyProtection="1">
      <alignment vertical="top"/>
      <protection/>
    </xf>
    <xf numFmtId="0" fontId="47" fillId="33" borderId="0" xfId="898" applyNumberFormat="1" applyFont="1" applyFill="1" applyBorder="1" applyAlignment="1" applyProtection="1">
      <alignment horizontal="center" vertical="center" wrapText="1"/>
      <protection/>
    </xf>
    <xf numFmtId="49" fontId="39" fillId="33" borderId="15" xfId="893" applyFill="1" applyBorder="1" applyProtection="1">
      <alignment vertical="top"/>
      <protection/>
    </xf>
    <xf numFmtId="49" fontId="39" fillId="33" borderId="21" xfId="893" applyFill="1" applyBorder="1" applyProtection="1">
      <alignment vertical="top"/>
      <protection/>
    </xf>
    <xf numFmtId="49" fontId="39" fillId="33" borderId="22" xfId="893" applyFill="1" applyBorder="1" applyProtection="1">
      <alignment vertical="top"/>
      <protection/>
    </xf>
    <xf numFmtId="49" fontId="39" fillId="33" borderId="28" xfId="893" applyFill="1" applyBorder="1" applyProtection="1">
      <alignment vertical="top"/>
      <protection/>
    </xf>
    <xf numFmtId="49" fontId="39" fillId="0" borderId="0" xfId="890" applyFont="1" applyProtection="1">
      <alignment vertical="top"/>
      <protection/>
    </xf>
    <xf numFmtId="49" fontId="39" fillId="0" borderId="0" xfId="890" applyFont="1" applyAlignment="1" applyProtection="1">
      <alignment horizontal="center" vertical="top"/>
      <protection/>
    </xf>
    <xf numFmtId="0" fontId="39" fillId="0" borderId="0" xfId="901" applyFont="1" applyAlignment="1" applyProtection="1">
      <alignment horizontal="center" vertical="center"/>
      <protection/>
    </xf>
    <xf numFmtId="49" fontId="43" fillId="33" borderId="13" xfId="890" applyFont="1" applyFill="1" applyBorder="1" applyAlignment="1" applyProtection="1">
      <alignment horizontal="center" vertical="center"/>
      <protection/>
    </xf>
    <xf numFmtId="49" fontId="43" fillId="33" borderId="29" xfId="890" applyFont="1" applyFill="1" applyBorder="1" applyAlignment="1" applyProtection="1">
      <alignment horizontal="center" vertical="center"/>
      <protection/>
    </xf>
    <xf numFmtId="49" fontId="43" fillId="33" borderId="30" xfId="890" applyFont="1" applyFill="1" applyBorder="1" applyAlignment="1" applyProtection="1">
      <alignment horizontal="center" vertical="center"/>
      <protection/>
    </xf>
    <xf numFmtId="49" fontId="39" fillId="0" borderId="0" xfId="890" applyProtection="1">
      <alignment vertical="top"/>
      <protection/>
    </xf>
    <xf numFmtId="49" fontId="43" fillId="0" borderId="0" xfId="890" applyFont="1" applyProtection="1">
      <alignment vertical="top"/>
      <protection/>
    </xf>
    <xf numFmtId="0" fontId="39" fillId="33" borderId="31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9" fillId="0" borderId="0" xfId="0" applyFont="1" applyAlignment="1" applyProtection="1">
      <alignment horizontal="right" vertical="top"/>
      <protection/>
    </xf>
    <xf numFmtId="0" fontId="39" fillId="8" borderId="17" xfId="0" applyFont="1" applyFill="1" applyBorder="1" applyAlignment="1" applyProtection="1">
      <alignment horizontal="center" vertical="center"/>
      <protection/>
    </xf>
    <xf numFmtId="0" fontId="52" fillId="2" borderId="32" xfId="682" applyFont="1" applyFill="1" applyBorder="1" applyAlignment="1" applyProtection="1">
      <alignment horizontal="center" vertical="center"/>
      <protection/>
    </xf>
    <xf numFmtId="0" fontId="39" fillId="33" borderId="14" xfId="0" applyNumberFormat="1" applyFont="1" applyFill="1" applyBorder="1" applyAlignment="1" applyProtection="1">
      <alignment horizontal="left" vertical="center" wrapText="1"/>
      <protection/>
    </xf>
    <xf numFmtId="0" fontId="52" fillId="2" borderId="24" xfId="682" applyFont="1" applyFill="1" applyBorder="1" applyAlignment="1" applyProtection="1">
      <alignment horizontal="center" vertical="center"/>
      <protection/>
    </xf>
    <xf numFmtId="0" fontId="52" fillId="2" borderId="26" xfId="682" applyFont="1" applyFill="1" applyBorder="1" applyAlignment="1" applyProtection="1">
      <alignment horizontal="center" vertical="center"/>
      <protection/>
    </xf>
    <xf numFmtId="0" fontId="39" fillId="33" borderId="0" xfId="895" applyFont="1" applyFill="1" applyBorder="1" applyAlignment="1" applyProtection="1">
      <alignment vertical="center" wrapText="1"/>
      <protection/>
    </xf>
    <xf numFmtId="0" fontId="39" fillId="35" borderId="15" xfId="895" applyFont="1" applyFill="1" applyBorder="1" applyAlignment="1" applyProtection="1">
      <alignment vertical="center" wrapText="1"/>
      <protection/>
    </xf>
    <xf numFmtId="0" fontId="39" fillId="35" borderId="28" xfId="895" applyFont="1" applyFill="1" applyBorder="1" applyAlignment="1" applyProtection="1">
      <alignment vertical="center" wrapText="1"/>
      <protection/>
    </xf>
    <xf numFmtId="49" fontId="39" fillId="33" borderId="0" xfId="903" applyNumberFormat="1" applyFont="1" applyFill="1" applyBorder="1" applyAlignment="1" applyProtection="1">
      <alignment horizontal="center" vertical="center" wrapText="1"/>
      <protection/>
    </xf>
    <xf numFmtId="0" fontId="47" fillId="33" borderId="33" xfId="898" applyNumberFormat="1" applyFont="1" applyFill="1" applyBorder="1" applyAlignment="1" applyProtection="1">
      <alignment vertical="center" wrapText="1"/>
      <protection/>
    </xf>
    <xf numFmtId="0" fontId="39" fillId="0" borderId="0" xfId="888" applyFont="1" applyAlignment="1" applyProtection="1">
      <alignment wrapText="1"/>
      <protection/>
    </xf>
    <xf numFmtId="0" fontId="39" fillId="33" borderId="19" xfId="888" applyFont="1" applyFill="1" applyBorder="1" applyAlignment="1" applyProtection="1">
      <alignment wrapText="1"/>
      <protection/>
    </xf>
    <xf numFmtId="0" fontId="39" fillId="33" borderId="0" xfId="888" applyFont="1" applyFill="1" applyBorder="1" applyAlignment="1" applyProtection="1">
      <alignment wrapText="1"/>
      <protection/>
    </xf>
    <xf numFmtId="0" fontId="39" fillId="33" borderId="0" xfId="898" applyFont="1" applyFill="1" applyBorder="1" applyAlignment="1" applyProtection="1">
      <alignment wrapText="1"/>
      <protection/>
    </xf>
    <xf numFmtId="0" fontId="39" fillId="33" borderId="15" xfId="898" applyFont="1" applyFill="1" applyBorder="1" applyAlignment="1" applyProtection="1">
      <alignment wrapText="1"/>
      <protection/>
    </xf>
    <xf numFmtId="0" fontId="39" fillId="0" borderId="0" xfId="898" applyFont="1" applyAlignment="1" applyProtection="1">
      <alignment wrapText="1"/>
      <protection/>
    </xf>
    <xf numFmtId="49" fontId="43" fillId="33" borderId="0" xfId="896" applyFont="1" applyFill="1" applyBorder="1" applyAlignment="1" applyProtection="1">
      <alignment horizontal="left" vertical="center" indent="2"/>
      <protection/>
    </xf>
    <xf numFmtId="49" fontId="43" fillId="8" borderId="14" xfId="894" applyFont="1" applyFill="1" applyBorder="1" applyAlignment="1" applyProtection="1">
      <alignment horizontal="center" vertical="center" wrapText="1"/>
      <protection/>
    </xf>
    <xf numFmtId="49" fontId="39" fillId="0" borderId="0" xfId="892" applyNumberFormat="1" applyFont="1" applyProtection="1">
      <alignment vertical="top"/>
      <protection/>
    </xf>
    <xf numFmtId="49" fontId="39" fillId="3" borderId="26" xfId="897" applyNumberFormat="1" applyFont="1" applyFill="1" applyBorder="1" applyAlignment="1" applyProtection="1">
      <alignment horizontal="center" vertical="center" wrapText="1"/>
      <protection/>
    </xf>
    <xf numFmtId="0" fontId="39" fillId="34" borderId="32" xfId="903" applyNumberFormat="1" applyFont="1" applyFill="1" applyBorder="1" applyAlignment="1" applyProtection="1">
      <alignment horizontal="center" vertical="center" wrapText="1"/>
      <protection locked="0"/>
    </xf>
    <xf numFmtId="0" fontId="39" fillId="35" borderId="0" xfId="895" applyFont="1" applyFill="1" applyBorder="1" applyAlignment="1" applyProtection="1">
      <alignment vertical="center" wrapText="1"/>
      <protection/>
    </xf>
    <xf numFmtId="0" fontId="39" fillId="33" borderId="15" xfId="895" applyFont="1" applyFill="1" applyBorder="1" applyAlignment="1" applyProtection="1">
      <alignment vertical="center" wrapText="1"/>
      <protection/>
    </xf>
    <xf numFmtId="0" fontId="39" fillId="33" borderId="34" xfId="897" applyFont="1" applyFill="1" applyBorder="1" applyAlignment="1" applyProtection="1">
      <alignment horizontal="center" vertical="center" wrapText="1"/>
      <protection/>
    </xf>
    <xf numFmtId="0" fontId="39" fillId="35" borderId="35" xfId="89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9" fontId="39" fillId="0" borderId="33" xfId="900" applyNumberFormat="1" applyFont="1" applyFill="1" applyBorder="1" applyAlignment="1" applyProtection="1">
      <alignment vertical="top" wrapText="1"/>
      <protection/>
    </xf>
    <xf numFmtId="49" fontId="39" fillId="0" borderId="18" xfId="900" applyNumberFormat="1" applyFont="1" applyFill="1" applyBorder="1" applyAlignment="1" applyProtection="1">
      <alignment vertical="top" wrapText="1"/>
      <protection/>
    </xf>
    <xf numFmtId="49" fontId="39" fillId="0" borderId="14" xfId="900" applyNumberFormat="1" applyFont="1" applyFill="1" applyBorder="1" applyAlignment="1" applyProtection="1">
      <alignment vertical="top" wrapText="1"/>
      <protection/>
    </xf>
    <xf numFmtId="0" fontId="39" fillId="0" borderId="0" xfId="0" applyFont="1" applyAlignment="1" applyProtection="1">
      <alignment wrapText="1"/>
      <protection/>
    </xf>
    <xf numFmtId="49" fontId="39" fillId="0" borderId="0" xfId="858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39" fillId="0" borderId="19" xfId="895" applyFont="1" applyBorder="1" applyAlignment="1" applyProtection="1">
      <alignment vertical="center" wrapText="1"/>
      <protection/>
    </xf>
    <xf numFmtId="0" fontId="39" fillId="0" borderId="0" xfId="895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39" fillId="0" borderId="14" xfId="863" applyFont="1" applyBorder="1" applyAlignment="1" applyProtection="1">
      <alignment horizontal="center" vertical="center" wrapText="1"/>
      <protection/>
    </xf>
    <xf numFmtId="0" fontId="60" fillId="34" borderId="14" xfId="0" applyFont="1" applyFill="1" applyBorder="1" applyAlignment="1" applyProtection="1">
      <alignment wrapText="1"/>
      <protection locked="0"/>
    </xf>
    <xf numFmtId="0" fontId="60" fillId="22" borderId="14" xfId="0" applyFont="1" applyFill="1" applyBorder="1" applyAlignment="1" applyProtection="1">
      <alignment/>
      <protection locked="0"/>
    </xf>
    <xf numFmtId="0" fontId="0" fillId="0" borderId="0" xfId="863" applyFont="1" applyProtection="1">
      <alignment/>
      <protection/>
    </xf>
    <xf numFmtId="0" fontId="0" fillId="0" borderId="0" xfId="863" applyNumberFormat="1" applyFont="1" applyProtection="1">
      <alignment/>
      <protection/>
    </xf>
    <xf numFmtId="0" fontId="53" fillId="0" borderId="0" xfId="863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4" fillId="33" borderId="0" xfId="863" applyFont="1" applyFill="1" applyBorder="1" applyAlignment="1" applyProtection="1">
      <alignment horizontal="center" vertical="center" wrapText="1"/>
      <protection/>
    </xf>
    <xf numFmtId="0" fontId="39" fillId="0" borderId="14" xfId="863" applyNumberFormat="1" applyFont="1" applyBorder="1" applyAlignment="1" applyProtection="1">
      <alignment horizontal="center" vertical="center" wrapText="1"/>
      <protection/>
    </xf>
    <xf numFmtId="0" fontId="39" fillId="0" borderId="14" xfId="863" applyFont="1" applyFill="1" applyBorder="1" applyAlignment="1" applyProtection="1">
      <alignment horizontal="left" vertical="center" wrapText="1"/>
      <protection/>
    </xf>
    <xf numFmtId="0" fontId="39" fillId="0" borderId="14" xfId="863" applyFont="1" applyFill="1" applyBorder="1" applyAlignment="1" applyProtection="1">
      <alignment horizontal="center" vertical="center" wrapText="1"/>
      <protection/>
    </xf>
    <xf numFmtId="0" fontId="39" fillId="0" borderId="36" xfId="863" applyFont="1" applyBorder="1" applyAlignment="1" applyProtection="1">
      <alignment horizontal="center" vertical="center" wrapText="1"/>
      <protection/>
    </xf>
    <xf numFmtId="49" fontId="57" fillId="0" borderId="16" xfId="863" applyNumberFormat="1" applyFont="1" applyBorder="1" applyAlignment="1" applyProtection="1">
      <alignment horizontal="center" vertical="center" wrapText="1"/>
      <protection/>
    </xf>
    <xf numFmtId="0" fontId="57" fillId="0" borderId="14" xfId="863" applyFont="1" applyBorder="1" applyAlignment="1" applyProtection="1">
      <alignment vertical="center" wrapText="1"/>
      <protection/>
    </xf>
    <xf numFmtId="0" fontId="57" fillId="0" borderId="14" xfId="863" applyFont="1" applyBorder="1" applyAlignment="1" applyProtection="1">
      <alignment horizontal="center" vertical="center" wrapText="1"/>
      <protection/>
    </xf>
    <xf numFmtId="0" fontId="57" fillId="3" borderId="14" xfId="863" applyFont="1" applyFill="1" applyBorder="1" applyAlignment="1" applyProtection="1">
      <alignment horizontal="center" vertical="center" wrapText="1"/>
      <protection/>
    </xf>
    <xf numFmtId="2" fontId="57" fillId="3" borderId="14" xfId="863" applyNumberFormat="1" applyFont="1" applyFill="1" applyBorder="1" applyAlignment="1" applyProtection="1">
      <alignment vertical="center" wrapText="1"/>
      <protection/>
    </xf>
    <xf numFmtId="2" fontId="58" fillId="3" borderId="14" xfId="863" applyNumberFormat="1" applyFont="1" applyFill="1" applyBorder="1" applyAlignment="1" applyProtection="1">
      <alignment horizontal="center" vertical="center" wrapText="1"/>
      <protection/>
    </xf>
    <xf numFmtId="0" fontId="57" fillId="0" borderId="14" xfId="863" applyFont="1" applyFill="1" applyBorder="1" applyAlignment="1" applyProtection="1">
      <alignment vertical="center" wrapText="1"/>
      <protection/>
    </xf>
    <xf numFmtId="164" fontId="57" fillId="3" borderId="14" xfId="863" applyNumberFormat="1" applyFont="1" applyFill="1" applyBorder="1" applyAlignment="1" applyProtection="1">
      <alignment horizontal="center" vertical="center" wrapText="1"/>
      <protection/>
    </xf>
    <xf numFmtId="0" fontId="57" fillId="0" borderId="14" xfId="863" applyFont="1" applyFill="1" applyBorder="1" applyAlignment="1" applyProtection="1">
      <alignment horizontal="center" vertical="center" wrapText="1"/>
      <protection/>
    </xf>
    <xf numFmtId="0" fontId="57" fillId="33" borderId="14" xfId="863" applyFont="1" applyFill="1" applyBorder="1" applyAlignment="1" applyProtection="1">
      <alignment horizontal="center" vertical="center" wrapText="1"/>
      <protection/>
    </xf>
    <xf numFmtId="0" fontId="57" fillId="3" borderId="14" xfId="863" applyFont="1" applyFill="1" applyBorder="1" applyAlignment="1" applyProtection="1">
      <alignment vertical="center" wrapText="1"/>
      <protection/>
    </xf>
    <xf numFmtId="0" fontId="56" fillId="0" borderId="0" xfId="863" applyFont="1" applyBorder="1" applyAlignment="1" applyProtection="1">
      <alignment horizontal="center" vertical="center" wrapText="1"/>
      <protection/>
    </xf>
    <xf numFmtId="0" fontId="59" fillId="0" borderId="33" xfId="863" applyFont="1" applyBorder="1" applyAlignment="1" applyProtection="1">
      <alignment vertical="center" wrapText="1"/>
      <protection/>
    </xf>
    <xf numFmtId="2" fontId="59" fillId="3" borderId="14" xfId="863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9" fillId="0" borderId="0" xfId="859" applyAlignment="1" applyProtection="1">
      <alignment wrapText="1"/>
      <protection/>
    </xf>
    <xf numFmtId="0" fontId="9" fillId="0" borderId="0" xfId="860" applyAlignment="1" applyProtection="1">
      <alignment horizontal="center" vertical="center"/>
      <protection/>
    </xf>
    <xf numFmtId="0" fontId="57" fillId="22" borderId="14" xfId="863" applyFont="1" applyFill="1" applyBorder="1" applyAlignment="1" applyProtection="1">
      <alignment vertical="center" wrapText="1"/>
      <protection locked="0"/>
    </xf>
    <xf numFmtId="0" fontId="57" fillId="22" borderId="14" xfId="863" applyFont="1" applyFill="1" applyBorder="1" applyAlignment="1" applyProtection="1">
      <alignment horizontal="center" vertical="center" wrapText="1"/>
      <protection locked="0"/>
    </xf>
    <xf numFmtId="164" fontId="57" fillId="22" borderId="14" xfId="863" applyNumberFormat="1" applyFont="1" applyFill="1" applyBorder="1" applyAlignment="1" applyProtection="1">
      <alignment horizontal="center" vertical="center" wrapText="1"/>
      <protection locked="0"/>
    </xf>
    <xf numFmtId="2" fontId="57" fillId="22" borderId="14" xfId="863" applyNumberFormat="1" applyFont="1" applyFill="1" applyBorder="1" applyAlignment="1" applyProtection="1">
      <alignment vertical="center" wrapText="1"/>
      <protection locked="0"/>
    </xf>
    <xf numFmtId="0" fontId="59" fillId="22" borderId="14" xfId="863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 wrapText="1"/>
      <protection/>
    </xf>
    <xf numFmtId="0" fontId="49" fillId="0" borderId="0" xfId="891" applyNumberFormat="1" applyFont="1" applyFill="1" applyBorder="1" applyProtection="1">
      <alignment/>
      <protection/>
    </xf>
    <xf numFmtId="0" fontId="39" fillId="0" borderId="0" xfId="891" applyFont="1" applyProtection="1">
      <alignment/>
      <protection/>
    </xf>
    <xf numFmtId="49" fontId="49" fillId="0" borderId="0" xfId="891" applyNumberFormat="1" applyFont="1" applyFill="1" applyBorder="1" applyProtection="1">
      <alignment/>
      <protection/>
    </xf>
    <xf numFmtId="0" fontId="49" fillId="0" borderId="0" xfId="891" applyNumberFormat="1" applyFont="1" applyProtection="1">
      <alignment/>
      <protection/>
    </xf>
    <xf numFmtId="49" fontId="49" fillId="0" borderId="0" xfId="891" applyNumberFormat="1" applyFont="1" applyProtection="1">
      <alignment/>
      <protection/>
    </xf>
    <xf numFmtId="0" fontId="54" fillId="33" borderId="15" xfId="863" applyFont="1" applyFill="1" applyBorder="1" applyAlignment="1" applyProtection="1">
      <alignment vertical="center" wrapText="1"/>
      <protection/>
    </xf>
    <xf numFmtId="0" fontId="9" fillId="0" borderId="28" xfId="859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39" fillId="33" borderId="37" xfId="903" applyNumberFormat="1" applyFont="1" applyFill="1" applyBorder="1" applyAlignment="1" applyProtection="1">
      <alignment horizontal="center" vertical="center" wrapText="1"/>
      <protection/>
    </xf>
    <xf numFmtId="49" fontId="39" fillId="22" borderId="38" xfId="903" applyNumberFormat="1" applyFont="1" applyFill="1" applyBorder="1" applyAlignment="1" applyProtection="1">
      <alignment horizontal="center" vertical="center" wrapText="1"/>
      <protection locked="0"/>
    </xf>
    <xf numFmtId="49" fontId="43" fillId="33" borderId="39" xfId="903" applyNumberFormat="1" applyFont="1" applyFill="1" applyBorder="1" applyAlignment="1" applyProtection="1">
      <alignment horizontal="center" vertical="center" wrapText="1"/>
      <protection/>
    </xf>
    <xf numFmtId="0" fontId="39" fillId="33" borderId="39" xfId="897" applyFont="1" applyFill="1" applyBorder="1" applyAlignment="1" applyProtection="1">
      <alignment vertical="center" wrapText="1"/>
      <protection/>
    </xf>
    <xf numFmtId="14" fontId="39" fillId="33" borderId="39" xfId="903" applyNumberFormat="1" applyFont="1" applyFill="1" applyBorder="1" applyAlignment="1" applyProtection="1">
      <alignment horizontal="center" vertical="center" wrapText="1"/>
      <protection/>
    </xf>
    <xf numFmtId="2" fontId="59" fillId="3" borderId="14" xfId="86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60" fillId="7" borderId="14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39" fillId="0" borderId="15" xfId="863" applyFont="1" applyFill="1" applyBorder="1" applyAlignment="1" applyProtection="1">
      <alignment horizontal="center" vertical="center" wrapText="1"/>
      <protection/>
    </xf>
    <xf numFmtId="0" fontId="53" fillId="3" borderId="14" xfId="863" applyFont="1" applyFill="1" applyBorder="1" applyAlignment="1" applyProtection="1">
      <alignment vertical="center" wrapText="1"/>
      <protection/>
    </xf>
    <xf numFmtId="0" fontId="53" fillId="3" borderId="14" xfId="863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39" fillId="0" borderId="19" xfId="863" applyFont="1" applyFill="1" applyBorder="1" applyAlignment="1" applyProtection="1">
      <alignment horizontal="center" vertical="center" wrapText="1"/>
      <protection/>
    </xf>
    <xf numFmtId="0" fontId="39" fillId="0" borderId="0" xfId="863" applyFont="1" applyFill="1" applyBorder="1" applyAlignment="1" applyProtection="1">
      <alignment horizontal="center" vertical="center" wrapText="1"/>
      <protection/>
    </xf>
    <xf numFmtId="0" fontId="60" fillId="0" borderId="16" xfId="0" applyFont="1" applyBorder="1" applyAlignment="1" applyProtection="1">
      <alignment vertical="center"/>
      <protection/>
    </xf>
    <xf numFmtId="0" fontId="60" fillId="0" borderId="33" xfId="0" applyFont="1" applyBorder="1" applyAlignment="1" applyProtection="1">
      <alignment vertical="center"/>
      <protection/>
    </xf>
    <xf numFmtId="0" fontId="60" fillId="0" borderId="36" xfId="0" applyFont="1" applyBorder="1" applyAlignment="1" applyProtection="1">
      <alignment vertical="center"/>
      <protection/>
    </xf>
    <xf numFmtId="0" fontId="60" fillId="3" borderId="14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wrapText="1"/>
      <protection/>
    </xf>
    <xf numFmtId="0" fontId="60" fillId="0" borderId="16" xfId="0" applyFont="1" applyBorder="1" applyAlignment="1" applyProtection="1">
      <alignment horizontal="left" vertical="center"/>
      <protection/>
    </xf>
    <xf numFmtId="0" fontId="60" fillId="0" borderId="33" xfId="0" applyFont="1" applyBorder="1" applyAlignment="1" applyProtection="1">
      <alignment horizontal="left" vertical="center"/>
      <protection/>
    </xf>
    <xf numFmtId="0" fontId="60" fillId="0" borderId="36" xfId="0" applyFont="1" applyBorder="1" applyAlignment="1" applyProtection="1">
      <alignment horizontal="left" vertical="center"/>
      <protection/>
    </xf>
    <xf numFmtId="0" fontId="39" fillId="0" borderId="0" xfId="894" applyNumberFormat="1" applyFont="1" applyAlignment="1" applyProtection="1">
      <alignment vertical="center" wrapText="1"/>
      <protection/>
    </xf>
    <xf numFmtId="0" fontId="0" fillId="33" borderId="40" xfId="0" applyFill="1" applyBorder="1" applyAlignment="1" applyProtection="1">
      <alignment/>
      <protection/>
    </xf>
    <xf numFmtId="2" fontId="39" fillId="0" borderId="0" xfId="894" applyNumberFormat="1" applyFont="1" applyAlignment="1" applyProtection="1">
      <alignment vertical="center" wrapText="1"/>
      <protection/>
    </xf>
    <xf numFmtId="0" fontId="57" fillId="0" borderId="37" xfId="863" applyFont="1" applyBorder="1" applyAlignment="1" applyProtection="1">
      <alignment horizontal="center" vertical="center" wrapText="1"/>
      <protection/>
    </xf>
    <xf numFmtId="0" fontId="57" fillId="3" borderId="37" xfId="863" applyFont="1" applyFill="1" applyBorder="1" applyAlignment="1" applyProtection="1">
      <alignment horizontal="center" vertical="center" wrapText="1"/>
      <protection/>
    </xf>
    <xf numFmtId="0" fontId="39" fillId="8" borderId="34" xfId="0" applyNumberFormat="1" applyFont="1" applyFill="1" applyBorder="1" applyAlignment="1" applyProtection="1">
      <alignment horizontal="left" vertical="center" wrapText="1"/>
      <protection/>
    </xf>
    <xf numFmtId="0" fontId="39" fillId="8" borderId="41" xfId="0" applyFont="1" applyFill="1" applyBorder="1" applyAlignment="1" applyProtection="1">
      <alignment horizontal="center" vertical="center"/>
      <protection/>
    </xf>
    <xf numFmtId="0" fontId="39" fillId="8" borderId="23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/>
      <protection/>
    </xf>
    <xf numFmtId="0" fontId="0" fillId="33" borderId="42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2" fillId="33" borderId="19" xfId="682" applyFont="1" applyFill="1" applyBorder="1" applyAlignment="1" applyProtection="1">
      <alignment horizontal="center" vertical="center" wrapText="1"/>
      <protection/>
    </xf>
    <xf numFmtId="0" fontId="43" fillId="33" borderId="19" xfId="682" applyFont="1" applyFill="1" applyBorder="1" applyAlignment="1" applyProtection="1">
      <alignment horizontal="center" vertical="center" wrapText="1"/>
      <protection/>
    </xf>
    <xf numFmtId="0" fontId="39" fillId="33" borderId="21" xfId="897" applyFont="1" applyFill="1" applyBorder="1" applyAlignment="1" applyProtection="1">
      <alignment horizontal="center" vertical="center" wrapText="1"/>
      <protection/>
    </xf>
    <xf numFmtId="0" fontId="61" fillId="30" borderId="43" xfId="995" applyFont="1" applyBorder="1" applyAlignment="1" applyProtection="1">
      <alignment horizontal="center" vertical="center" wrapText="1"/>
      <protection/>
    </xf>
    <xf numFmtId="0" fontId="61" fillId="30" borderId="44" xfId="995" applyFont="1" applyBorder="1" applyAlignment="1" applyProtection="1">
      <alignment horizontal="center" vertical="center" wrapText="1"/>
      <protection/>
    </xf>
    <xf numFmtId="0" fontId="39" fillId="34" borderId="37" xfId="0" applyFont="1" applyFill="1" applyBorder="1" applyAlignment="1" applyProtection="1">
      <alignment horizontal="left" vertical="center" wrapText="1"/>
      <protection locked="0"/>
    </xf>
    <xf numFmtId="0" fontId="39" fillId="22" borderId="37" xfId="0" applyFont="1" applyFill="1" applyBorder="1" applyAlignment="1" applyProtection="1">
      <alignment horizontal="left" vertical="center"/>
      <protection locked="0"/>
    </xf>
    <xf numFmtId="0" fontId="39" fillId="34" borderId="38" xfId="0" applyFont="1" applyFill="1" applyBorder="1" applyAlignment="1" applyProtection="1">
      <alignment horizontal="center" vertical="center"/>
      <protection locked="0"/>
    </xf>
    <xf numFmtId="0" fontId="39" fillId="34" borderId="14" xfId="0" applyFont="1" applyFill="1" applyBorder="1" applyAlignment="1" applyProtection="1">
      <alignment horizontal="left" vertical="center" wrapText="1"/>
      <protection locked="0"/>
    </xf>
    <xf numFmtId="0" fontId="39" fillId="22" borderId="14" xfId="0" applyFont="1" applyFill="1" applyBorder="1" applyAlignment="1" applyProtection="1">
      <alignment horizontal="left" vertical="center"/>
      <protection locked="0"/>
    </xf>
    <xf numFmtId="0" fontId="39" fillId="34" borderId="24" xfId="0" applyFont="1" applyFill="1" applyBorder="1" applyAlignment="1" applyProtection="1">
      <alignment horizontal="center" vertical="center"/>
      <protection locked="0"/>
    </xf>
    <xf numFmtId="0" fontId="39" fillId="22" borderId="14" xfId="0" applyFont="1" applyFill="1" applyBorder="1" applyAlignment="1" applyProtection="1">
      <alignment horizontal="left" vertical="center" wrapText="1"/>
      <protection locked="0"/>
    </xf>
    <xf numFmtId="0" fontId="39" fillId="3" borderId="14" xfId="0" applyFont="1" applyFill="1" applyBorder="1" applyAlignment="1" applyProtection="1">
      <alignment horizontal="left" vertical="center"/>
      <protection/>
    </xf>
    <xf numFmtId="0" fontId="39" fillId="33" borderId="18" xfId="0" applyFont="1" applyFill="1" applyBorder="1" applyAlignment="1" applyProtection="1">
      <alignment/>
      <protection/>
    </xf>
    <xf numFmtId="0" fontId="39" fillId="33" borderId="42" xfId="0" applyFont="1" applyFill="1" applyBorder="1" applyAlignment="1" applyProtection="1">
      <alignment/>
      <protection/>
    </xf>
    <xf numFmtId="0" fontId="39" fillId="33" borderId="19" xfId="0" applyFont="1" applyFill="1" applyBorder="1" applyAlignment="1" applyProtection="1">
      <alignment horizontal="center" vertical="center"/>
      <protection/>
    </xf>
    <xf numFmtId="0" fontId="39" fillId="33" borderId="15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82" fillId="0" borderId="45" xfId="0" applyFont="1" applyBorder="1" applyAlignment="1" applyProtection="1">
      <alignment horizontal="center" vertical="center"/>
      <protection/>
    </xf>
    <xf numFmtId="0" fontId="82" fillId="33" borderId="46" xfId="0" applyFont="1" applyFill="1" applyBorder="1" applyAlignment="1" applyProtection="1">
      <alignment horizontal="center" vertical="center"/>
      <protection/>
    </xf>
    <xf numFmtId="0" fontId="82" fillId="33" borderId="47" xfId="0" applyFont="1" applyFill="1" applyBorder="1" applyAlignment="1" applyProtection="1">
      <alignment horizontal="center" vertical="center"/>
      <protection/>
    </xf>
    <xf numFmtId="0" fontId="39" fillId="33" borderId="15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52" fillId="30" borderId="43" xfId="682" applyFont="1" applyFill="1" applyBorder="1" applyAlignment="1" applyProtection="1">
      <alignment horizontal="left" vertical="center" wrapText="1"/>
      <protection/>
    </xf>
    <xf numFmtId="0" fontId="43" fillId="0" borderId="48" xfId="863" applyFont="1" applyBorder="1" applyAlignment="1" applyProtection="1">
      <alignment horizontal="center" vertical="center" wrapText="1"/>
      <protection/>
    </xf>
    <xf numFmtId="0" fontId="83" fillId="33" borderId="20" xfId="0" applyFont="1" applyFill="1" applyBorder="1" applyAlignment="1" applyProtection="1">
      <alignment horizontal="center" vertical="center" wrapText="1"/>
      <protection/>
    </xf>
    <xf numFmtId="0" fontId="82" fillId="0" borderId="49" xfId="0" applyFont="1" applyBorder="1" applyAlignment="1" applyProtection="1">
      <alignment horizontal="center" vertical="center"/>
      <protection/>
    </xf>
    <xf numFmtId="0" fontId="39" fillId="33" borderId="31" xfId="682" applyFont="1" applyFill="1" applyBorder="1" applyAlignment="1" applyProtection="1">
      <alignment horizontal="center" vertical="center" wrapText="1"/>
      <protection/>
    </xf>
    <xf numFmtId="0" fontId="43" fillId="33" borderId="50" xfId="0" applyFont="1" applyFill="1" applyBorder="1" applyAlignment="1" applyProtection="1">
      <alignment horizontal="center" vertical="center" wrapText="1"/>
      <protection/>
    </xf>
    <xf numFmtId="0" fontId="43" fillId="0" borderId="48" xfId="0" applyFont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56" fillId="33" borderId="19" xfId="863" applyFont="1" applyFill="1" applyBorder="1" applyAlignment="1" applyProtection="1">
      <alignment vertical="center" wrapText="1"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59" fillId="0" borderId="16" xfId="863" applyFont="1" applyBorder="1" applyAlignment="1" applyProtection="1">
      <alignment vertical="center" wrapText="1"/>
      <protection/>
    </xf>
    <xf numFmtId="0" fontId="43" fillId="0" borderId="25" xfId="863" applyNumberFormat="1" applyFont="1" applyBorder="1" applyAlignment="1" applyProtection="1">
      <alignment horizontal="center" vertical="center" wrapText="1"/>
      <protection/>
    </xf>
    <xf numFmtId="0" fontId="43" fillId="0" borderId="48" xfId="863" applyFont="1" applyFill="1" applyBorder="1" applyAlignment="1" applyProtection="1">
      <alignment horizontal="center" vertical="center" wrapText="1"/>
      <protection/>
    </xf>
    <xf numFmtId="0" fontId="43" fillId="0" borderId="51" xfId="863" applyFont="1" applyBorder="1" applyAlignment="1" applyProtection="1">
      <alignment horizontal="center" vertical="center" wrapText="1"/>
      <protection/>
    </xf>
    <xf numFmtId="0" fontId="43" fillId="0" borderId="20" xfId="863" applyFont="1" applyBorder="1" applyAlignment="1" applyProtection="1">
      <alignment horizontal="center" vertical="center" wrapText="1"/>
      <protection/>
    </xf>
    <xf numFmtId="49" fontId="57" fillId="0" borderId="21" xfId="863" applyNumberFormat="1" applyFont="1" applyBorder="1" applyAlignment="1" applyProtection="1">
      <alignment horizontal="center" vertical="center" wrapText="1"/>
      <protection/>
    </xf>
    <xf numFmtId="0" fontId="57" fillId="22" borderId="37" xfId="863" applyFont="1" applyFill="1" applyBorder="1" applyAlignment="1" applyProtection="1">
      <alignment horizontal="center" vertical="center" wrapText="1"/>
      <protection locked="0"/>
    </xf>
    <xf numFmtId="2" fontId="58" fillId="3" borderId="37" xfId="863" applyNumberFormat="1" applyFont="1" applyFill="1" applyBorder="1" applyAlignment="1" applyProtection="1">
      <alignment horizontal="center" vertical="center" wrapText="1"/>
      <protection/>
    </xf>
    <xf numFmtId="0" fontId="82" fillId="0" borderId="49" xfId="863" applyNumberFormat="1" applyFont="1" applyBorder="1" applyAlignment="1" applyProtection="1">
      <alignment horizontal="center" vertical="center" wrapText="1"/>
      <protection/>
    </xf>
    <xf numFmtId="0" fontId="82" fillId="0" borderId="45" xfId="863" applyFont="1" applyFill="1" applyBorder="1" applyAlignment="1" applyProtection="1">
      <alignment horizontal="center" vertical="center" wrapText="1"/>
      <protection/>
    </xf>
    <xf numFmtId="0" fontId="82" fillId="0" borderId="45" xfId="863" applyNumberFormat="1" applyFont="1" applyBorder="1" applyAlignment="1" applyProtection="1">
      <alignment horizontal="center" vertical="center" wrapText="1"/>
      <protection/>
    </xf>
    <xf numFmtId="0" fontId="82" fillId="0" borderId="47" xfId="863" applyFont="1" applyFill="1" applyBorder="1" applyAlignment="1" applyProtection="1">
      <alignment horizontal="center" vertical="center" wrapText="1"/>
      <protection/>
    </xf>
    <xf numFmtId="49" fontId="52" fillId="36" borderId="52" xfId="682" applyNumberFormat="1" applyFont="1" applyFill="1" applyBorder="1" applyAlignment="1" applyProtection="1">
      <alignment horizontal="center" vertical="center" wrapText="1"/>
      <protection/>
    </xf>
    <xf numFmtId="0" fontId="0" fillId="36" borderId="39" xfId="0" applyFill="1" applyBorder="1" applyAlignment="1" applyProtection="1">
      <alignment/>
      <protection/>
    </xf>
    <xf numFmtId="0" fontId="59" fillId="37" borderId="39" xfId="863" applyFont="1" applyFill="1" applyBorder="1" applyAlignment="1" applyProtection="1">
      <alignment horizontal="center" vertical="center" wrapText="1"/>
      <protection/>
    </xf>
    <xf numFmtId="2" fontId="59" fillId="37" borderId="39" xfId="863" applyNumberFormat="1" applyFont="1" applyFill="1" applyBorder="1" applyAlignment="1" applyProtection="1">
      <alignment vertical="center" wrapText="1"/>
      <protection/>
    </xf>
    <xf numFmtId="2" fontId="59" fillId="37" borderId="39" xfId="863" applyNumberFormat="1" applyFont="1" applyFill="1" applyBorder="1" applyAlignment="1" applyProtection="1">
      <alignment horizontal="center" vertical="center" wrapText="1"/>
      <protection/>
    </xf>
    <xf numFmtId="1" fontId="59" fillId="37" borderId="39" xfId="863" applyNumberFormat="1" applyFont="1" applyFill="1" applyBorder="1" applyAlignment="1" applyProtection="1">
      <alignment horizontal="center" vertical="center" wrapText="1"/>
      <protection/>
    </xf>
    <xf numFmtId="49" fontId="52" fillId="36" borderId="43" xfId="682" applyNumberFormat="1" applyFont="1" applyFill="1" applyBorder="1" applyAlignment="1" applyProtection="1">
      <alignment horizontal="center" vertical="center" wrapText="1"/>
      <protection/>
    </xf>
    <xf numFmtId="0" fontId="81" fillId="33" borderId="18" xfId="889" applyFont="1" applyFill="1" applyBorder="1" applyAlignment="1" applyProtection="1">
      <alignment vertical="center" wrapText="1"/>
      <protection/>
    </xf>
    <xf numFmtId="49" fontId="52" fillId="0" borderId="18" xfId="683" applyNumberFormat="1" applyFont="1" applyBorder="1" applyAlignment="1" applyProtection="1">
      <alignment vertical="top"/>
      <protection/>
    </xf>
    <xf numFmtId="0" fontId="52" fillId="33" borderId="18" xfId="683" applyFont="1" applyFill="1" applyBorder="1" applyAlignment="1" applyProtection="1">
      <alignment vertical="center"/>
      <protection/>
    </xf>
    <xf numFmtId="0" fontId="81" fillId="33" borderId="42" xfId="889" applyFont="1" applyFill="1" applyBorder="1" applyAlignment="1" applyProtection="1">
      <alignment vertical="center" wrapText="1"/>
      <protection/>
    </xf>
    <xf numFmtId="0" fontId="81" fillId="33" borderId="19" xfId="889" applyFont="1" applyFill="1" applyBorder="1" applyAlignment="1" applyProtection="1">
      <alignment vertical="center" wrapText="1"/>
      <protection/>
    </xf>
    <xf numFmtId="0" fontId="81" fillId="33" borderId="15" xfId="889" applyFont="1" applyFill="1" applyBorder="1" applyAlignment="1" applyProtection="1">
      <alignment vertical="center" wrapText="1"/>
      <protection/>
    </xf>
    <xf numFmtId="0" fontId="81" fillId="33" borderId="0" xfId="889" applyFont="1" applyFill="1" applyBorder="1" applyAlignment="1" applyProtection="1">
      <alignment vertical="center" wrapText="1"/>
      <protection/>
    </xf>
    <xf numFmtId="0" fontId="84" fillId="33" borderId="19" xfId="889" applyFont="1" applyFill="1" applyBorder="1" applyAlignment="1" applyProtection="1">
      <alignment vertical="center" wrapText="1"/>
      <protection/>
    </xf>
    <xf numFmtId="0" fontId="81" fillId="33" borderId="21" xfId="889" applyFont="1" applyFill="1" applyBorder="1" applyAlignment="1" applyProtection="1">
      <alignment vertical="center" wrapText="1"/>
      <protection/>
    </xf>
    <xf numFmtId="0" fontId="81" fillId="33" borderId="22" xfId="889" applyFont="1" applyFill="1" applyBorder="1" applyAlignment="1" applyProtection="1">
      <alignment vertical="center" wrapText="1"/>
      <protection/>
    </xf>
    <xf numFmtId="0" fontId="81" fillId="33" borderId="28" xfId="889" applyFont="1" applyFill="1" applyBorder="1" applyAlignment="1" applyProtection="1">
      <alignment vertical="center" wrapText="1"/>
      <protection/>
    </xf>
    <xf numFmtId="0" fontId="39" fillId="34" borderId="37" xfId="0" applyFont="1" applyFill="1" applyBorder="1" applyAlignment="1" applyProtection="1">
      <alignment horizontal="center" vertical="center"/>
      <protection locked="0"/>
    </xf>
    <xf numFmtId="0" fontId="39" fillId="33" borderId="25" xfId="897" applyFont="1" applyFill="1" applyBorder="1" applyAlignment="1" applyProtection="1">
      <alignment horizontal="center" vertical="center" wrapText="1"/>
      <protection/>
    </xf>
    <xf numFmtId="2" fontId="57" fillId="3" borderId="37" xfId="863" applyNumberFormat="1" applyFont="1" applyFill="1" applyBorder="1" applyAlignment="1" applyProtection="1">
      <alignment horizontal="center" vertical="center" wrapText="1"/>
      <protection/>
    </xf>
    <xf numFmtId="2" fontId="57" fillId="3" borderId="38" xfId="863" applyNumberFormat="1" applyFont="1" applyFill="1" applyBorder="1" applyAlignment="1" applyProtection="1">
      <alignment horizontal="center" vertical="center" wrapText="1"/>
      <protection/>
    </xf>
    <xf numFmtId="2" fontId="57" fillId="3" borderId="14" xfId="863" applyNumberFormat="1" applyFont="1" applyFill="1" applyBorder="1" applyAlignment="1" applyProtection="1">
      <alignment horizontal="center" vertical="center" wrapText="1"/>
      <protection/>
    </xf>
    <xf numFmtId="2" fontId="57" fillId="3" borderId="24" xfId="863" applyNumberFormat="1" applyFont="1" applyFill="1" applyBorder="1" applyAlignment="1" applyProtection="1">
      <alignment horizontal="center" vertical="center" wrapText="1"/>
      <protection/>
    </xf>
    <xf numFmtId="2" fontId="57" fillId="22" borderId="14" xfId="863" applyNumberFormat="1" applyFont="1" applyFill="1" applyBorder="1" applyAlignment="1" applyProtection="1">
      <alignment horizontal="center" vertical="center" wrapText="1"/>
      <protection locked="0"/>
    </xf>
    <xf numFmtId="2" fontId="59" fillId="3" borderId="24" xfId="863" applyNumberFormat="1" applyFont="1" applyFill="1" applyBorder="1" applyAlignment="1" applyProtection="1">
      <alignment horizontal="center" vertical="center" wrapText="1"/>
      <protection/>
    </xf>
    <xf numFmtId="0" fontId="61" fillId="30" borderId="53" xfId="995" applyFont="1" applyBorder="1" applyAlignment="1" applyProtection="1">
      <alignment horizontal="center" vertical="center" wrapText="1"/>
      <protection/>
    </xf>
    <xf numFmtId="0" fontId="3" fillId="33" borderId="27" xfId="682" applyFill="1" applyBorder="1" applyAlignment="1" applyProtection="1">
      <alignment vertical="center" wrapText="1"/>
      <protection/>
    </xf>
    <xf numFmtId="0" fontId="85" fillId="33" borderId="27" xfId="682" applyFont="1" applyFill="1" applyBorder="1" applyAlignment="1" applyProtection="1">
      <alignment/>
      <protection/>
    </xf>
    <xf numFmtId="0" fontId="9" fillId="0" borderId="54" xfId="859" applyBorder="1" applyAlignment="1" applyProtection="1">
      <alignment wrapText="1"/>
      <protection/>
    </xf>
    <xf numFmtId="0" fontId="9" fillId="0" borderId="15" xfId="859" applyBorder="1" applyAlignment="1" applyProtection="1">
      <alignment wrapText="1"/>
      <protection/>
    </xf>
    <xf numFmtId="0" fontId="0" fillId="0" borderId="22" xfId="0" applyBorder="1" applyAlignment="1" applyProtection="1">
      <alignment/>
      <protection/>
    </xf>
    <xf numFmtId="0" fontId="0" fillId="33" borderId="55" xfId="0" applyFill="1" applyBorder="1" applyAlignment="1" applyProtection="1">
      <alignment/>
      <protection/>
    </xf>
    <xf numFmtId="1" fontId="59" fillId="37" borderId="44" xfId="863" applyNumberFormat="1" applyFont="1" applyFill="1" applyBorder="1" applyAlignment="1" applyProtection="1">
      <alignment horizontal="center" vertical="center" wrapText="1"/>
      <protection/>
    </xf>
    <xf numFmtId="2" fontId="57" fillId="22" borderId="37" xfId="863" applyNumberFormat="1" applyFont="1" applyFill="1" applyBorder="1" applyAlignment="1" applyProtection="1">
      <alignment horizontal="center" vertical="center" wrapText="1"/>
      <protection locked="0"/>
    </xf>
    <xf numFmtId="0" fontId="39" fillId="3" borderId="14" xfId="0" applyFont="1" applyFill="1" applyBorder="1" applyAlignment="1" applyProtection="1">
      <alignment horizontal="center" vertical="center"/>
      <protection/>
    </xf>
    <xf numFmtId="0" fontId="57" fillId="0" borderId="0" xfId="863" applyFont="1" applyFill="1" applyBorder="1" applyAlignment="1" applyProtection="1">
      <alignment horizontal="center" vertical="center" wrapText="1"/>
      <protection/>
    </xf>
    <xf numFmtId="2" fontId="62" fillId="0" borderId="37" xfId="861" applyNumberFormat="1" applyFont="1" applyFill="1" applyBorder="1" applyAlignment="1" applyProtection="1">
      <alignment horizontal="center" vertical="center" wrapText="1"/>
      <protection/>
    </xf>
    <xf numFmtId="2" fontId="62" fillId="0" borderId="14" xfId="861" applyNumberFormat="1" applyFont="1" applyFill="1" applyBorder="1" applyAlignment="1" applyProtection="1">
      <alignment horizontal="center" vertical="center" wrapText="1"/>
      <protection/>
    </xf>
    <xf numFmtId="2" fontId="62" fillId="0" borderId="56" xfId="861" applyNumberFormat="1" applyFont="1" applyFill="1" applyBorder="1" applyAlignment="1" applyProtection="1">
      <alignment horizontal="center" vertical="center" wrapText="1"/>
      <protection/>
    </xf>
    <xf numFmtId="0" fontId="57" fillId="0" borderId="16" xfId="863" applyFont="1" applyBorder="1" applyAlignment="1" applyProtection="1">
      <alignment vertical="center" wrapText="1"/>
      <protection/>
    </xf>
    <xf numFmtId="3" fontId="81" fillId="0" borderId="16" xfId="0" applyNumberFormat="1" applyFont="1" applyBorder="1" applyAlignment="1" applyProtection="1">
      <alignment vertical="center" wrapText="1"/>
      <protection/>
    </xf>
    <xf numFmtId="9" fontId="39" fillId="34" borderId="38" xfId="0" applyNumberFormat="1" applyFont="1" applyFill="1" applyBorder="1" applyAlignment="1" applyProtection="1">
      <alignment horizontal="center" vertical="center"/>
      <protection locked="0"/>
    </xf>
    <xf numFmtId="9" fontId="39" fillId="34" borderId="24" xfId="0" applyNumberFormat="1" applyFont="1" applyFill="1" applyBorder="1" applyAlignment="1" applyProtection="1">
      <alignment horizontal="center" vertical="center"/>
      <protection locked="0"/>
    </xf>
    <xf numFmtId="0" fontId="53" fillId="22" borderId="14" xfId="902" applyFont="1" applyFill="1" applyBorder="1" applyAlignment="1">
      <alignment horizontal="center" vertical="top" wrapText="1"/>
      <protection/>
    </xf>
    <xf numFmtId="49" fontId="39" fillId="33" borderId="0" xfId="896" applyFont="1" applyFill="1" applyBorder="1" applyAlignment="1" applyProtection="1">
      <alignment horizontal="right" vertical="center"/>
      <protection/>
    </xf>
    <xf numFmtId="49" fontId="39" fillId="22" borderId="16" xfId="896" applyFont="1" applyFill="1" applyBorder="1" applyAlignment="1" applyProtection="1">
      <alignment horizontal="left" vertical="center" wrapText="1"/>
      <protection locked="0"/>
    </xf>
    <xf numFmtId="49" fontId="39" fillId="22" borderId="33" xfId="896" applyFont="1" applyFill="1" applyBorder="1" applyAlignment="1" applyProtection="1">
      <alignment horizontal="left" vertical="center" wrapText="1"/>
      <protection locked="0"/>
    </xf>
    <xf numFmtId="49" fontId="39" fillId="22" borderId="14" xfId="896" applyFont="1" applyFill="1" applyBorder="1" applyAlignment="1" applyProtection="1">
      <alignment horizontal="left" vertical="center" wrapText="1"/>
      <protection locked="0"/>
    </xf>
    <xf numFmtId="49" fontId="52" fillId="22" borderId="14" xfId="685" applyNumberFormat="1" applyFont="1" applyFill="1" applyBorder="1" applyAlignment="1" applyProtection="1">
      <alignment horizontal="left" vertical="center" wrapText="1"/>
      <protection locked="0"/>
    </xf>
    <xf numFmtId="49" fontId="39" fillId="22" borderId="33" xfId="896" applyFont="1" applyFill="1" applyBorder="1" applyAlignment="1" applyProtection="1">
      <alignment horizontal="left" vertical="center"/>
      <protection locked="0"/>
    </xf>
    <xf numFmtId="49" fontId="52" fillId="22" borderId="16" xfId="682" applyNumberFormat="1" applyFont="1" applyFill="1" applyBorder="1" applyAlignment="1" applyProtection="1">
      <alignment horizontal="left" vertical="center" wrapText="1"/>
      <protection locked="0"/>
    </xf>
    <xf numFmtId="0" fontId="47" fillId="33" borderId="18" xfId="898" applyNumberFormat="1" applyFont="1" applyFill="1" applyBorder="1" applyAlignment="1" applyProtection="1">
      <alignment horizontal="center" vertical="center" wrapText="1"/>
      <protection/>
    </xf>
    <xf numFmtId="0" fontId="47" fillId="33" borderId="42" xfId="898" applyNumberFormat="1" applyFont="1" applyFill="1" applyBorder="1" applyAlignment="1" applyProtection="1">
      <alignment horizontal="center" vertical="center" wrapText="1"/>
      <protection/>
    </xf>
    <xf numFmtId="49" fontId="43" fillId="8" borderId="16" xfId="893" applyFont="1" applyFill="1" applyBorder="1" applyAlignment="1" applyProtection="1">
      <alignment horizontal="center" vertical="center"/>
      <protection/>
    </xf>
    <xf numFmtId="49" fontId="43" fillId="8" borderId="33" xfId="893" applyFont="1" applyFill="1" applyBorder="1" applyAlignment="1" applyProtection="1">
      <alignment horizontal="center" vertical="center"/>
      <protection/>
    </xf>
    <xf numFmtId="49" fontId="43" fillId="8" borderId="36" xfId="893" applyFont="1" applyFill="1" applyBorder="1" applyAlignment="1" applyProtection="1">
      <alignment horizontal="center" vertical="center"/>
      <protection/>
    </xf>
    <xf numFmtId="49" fontId="43" fillId="0" borderId="14" xfId="893" applyFont="1" applyBorder="1" applyAlignment="1" applyProtection="1">
      <alignment horizontal="center" vertical="center" wrapText="1"/>
      <protection/>
    </xf>
    <xf numFmtId="49" fontId="43" fillId="0" borderId="0" xfId="896" applyFont="1" applyBorder="1" applyAlignment="1" applyProtection="1">
      <alignment horizontal="left" vertical="center" indent="2"/>
      <protection/>
    </xf>
    <xf numFmtId="49" fontId="43" fillId="3" borderId="14" xfId="893" applyNumberFormat="1" applyFont="1" applyFill="1" applyBorder="1" applyAlignment="1" applyProtection="1">
      <alignment horizontal="center" vertical="center" wrapText="1"/>
      <protection/>
    </xf>
    <xf numFmtId="49" fontId="39" fillId="33" borderId="0" xfId="893" applyFont="1" applyFill="1" applyBorder="1" applyAlignment="1" applyProtection="1">
      <alignment horizontal="center" vertical="center"/>
      <protection/>
    </xf>
    <xf numFmtId="49" fontId="39" fillId="33" borderId="0" xfId="893" applyFill="1" applyBorder="1" applyAlignment="1" applyProtection="1">
      <alignment horizontal="center" vertical="center"/>
      <protection/>
    </xf>
    <xf numFmtId="49" fontId="39" fillId="22" borderId="16" xfId="896" applyFont="1" applyFill="1" applyBorder="1" applyAlignment="1" applyProtection="1">
      <alignment horizontal="left" vertical="center"/>
      <protection locked="0"/>
    </xf>
    <xf numFmtId="49" fontId="52" fillId="22" borderId="16" xfId="685" applyNumberFormat="1" applyFont="1" applyFill="1" applyBorder="1" applyAlignment="1" applyProtection="1">
      <alignment horizontal="left" vertical="center"/>
      <protection locked="0"/>
    </xf>
    <xf numFmtId="49" fontId="43" fillId="22" borderId="33" xfId="896" applyFont="1" applyFill="1" applyBorder="1" applyAlignment="1" applyProtection="1">
      <alignment horizontal="left" vertical="center"/>
      <protection locked="0"/>
    </xf>
    <xf numFmtId="0" fontId="43" fillId="33" borderId="18" xfId="897" applyFont="1" applyFill="1" applyBorder="1" applyAlignment="1" applyProtection="1">
      <alignment horizontal="right" vertical="center" wrapText="1" indent="1"/>
      <protection/>
    </xf>
    <xf numFmtId="0" fontId="43" fillId="33" borderId="42" xfId="897" applyFont="1" applyFill="1" applyBorder="1" applyAlignment="1" applyProtection="1">
      <alignment horizontal="right" vertical="center" wrapText="1" indent="1"/>
      <protection/>
    </xf>
    <xf numFmtId="49" fontId="39" fillId="33" borderId="57" xfId="903" applyNumberFormat="1" applyFont="1" applyFill="1" applyBorder="1" applyAlignment="1" applyProtection="1">
      <alignment horizontal="center" vertical="center" wrapText="1"/>
      <protection/>
    </xf>
    <xf numFmtId="49" fontId="39" fillId="33" borderId="31" xfId="903" applyNumberFormat="1" applyFont="1" applyFill="1" applyBorder="1" applyAlignment="1" applyProtection="1">
      <alignment horizontal="center" vertical="center" wrapText="1"/>
      <protection/>
    </xf>
    <xf numFmtId="49" fontId="39" fillId="33" borderId="41" xfId="903" applyNumberFormat="1" applyFont="1" applyFill="1" applyBorder="1" applyAlignment="1" applyProtection="1">
      <alignment horizontal="center" vertical="center" wrapText="1"/>
      <protection/>
    </xf>
    <xf numFmtId="0" fontId="39" fillId="33" borderId="31" xfId="897" applyFont="1" applyFill="1" applyBorder="1" applyAlignment="1" applyProtection="1">
      <alignment horizontal="center" vertical="center" wrapText="1"/>
      <protection/>
    </xf>
    <xf numFmtId="0" fontId="39" fillId="33" borderId="41" xfId="897" applyFont="1" applyFill="1" applyBorder="1" applyAlignment="1" applyProtection="1">
      <alignment horizontal="center" vertical="center" wrapText="1"/>
      <protection/>
    </xf>
    <xf numFmtId="0" fontId="39" fillId="33" borderId="50" xfId="895" applyFont="1" applyFill="1" applyBorder="1" applyAlignment="1" applyProtection="1">
      <alignment horizontal="center" vertical="center" wrapText="1"/>
      <protection/>
    </xf>
    <xf numFmtId="0" fontId="39" fillId="33" borderId="51" xfId="895" applyFont="1" applyFill="1" applyBorder="1" applyAlignment="1" applyProtection="1">
      <alignment horizontal="center" vertical="center" wrapText="1"/>
      <protection/>
    </xf>
    <xf numFmtId="0" fontId="43" fillId="8" borderId="16" xfId="897" applyFont="1" applyFill="1" applyBorder="1" applyAlignment="1" applyProtection="1">
      <alignment horizontal="center" vertical="center" wrapText="1"/>
      <protection/>
    </xf>
    <xf numFmtId="0" fontId="43" fillId="8" borderId="33" xfId="897" applyFont="1" applyFill="1" applyBorder="1" applyAlignment="1" applyProtection="1">
      <alignment horizontal="center" vertical="center" wrapText="1"/>
      <protection/>
    </xf>
    <xf numFmtId="0" fontId="43" fillId="8" borderId="36" xfId="897" applyFont="1" applyFill="1" applyBorder="1" applyAlignment="1" applyProtection="1">
      <alignment horizontal="center" vertical="center" wrapText="1"/>
      <protection/>
    </xf>
    <xf numFmtId="0" fontId="43" fillId="33" borderId="17" xfId="897" applyFont="1" applyFill="1" applyBorder="1" applyAlignment="1" applyProtection="1">
      <alignment horizontal="center" vertical="center" wrapText="1"/>
      <protection/>
    </xf>
    <xf numFmtId="0" fontId="43" fillId="33" borderId="32" xfId="897" applyFont="1" applyFill="1" applyBorder="1" applyAlignment="1" applyProtection="1">
      <alignment horizontal="center" vertical="center" wrapText="1"/>
      <protection/>
    </xf>
    <xf numFmtId="0" fontId="43" fillId="3" borderId="41" xfId="897" applyFont="1" applyFill="1" applyBorder="1" applyAlignment="1" applyProtection="1">
      <alignment horizontal="center" vertical="center" wrapText="1"/>
      <protection/>
    </xf>
    <xf numFmtId="0" fontId="43" fillId="3" borderId="26" xfId="897" applyFont="1" applyFill="1" applyBorder="1" applyAlignment="1" applyProtection="1">
      <alignment horizontal="center" vertical="center" wrapText="1"/>
      <protection/>
    </xf>
    <xf numFmtId="0" fontId="43" fillId="8" borderId="16" xfId="0" applyFont="1" applyFill="1" applyBorder="1" applyAlignment="1" applyProtection="1">
      <alignment horizontal="center" vertical="center" wrapText="1"/>
      <protection/>
    </xf>
    <xf numFmtId="0" fontId="43" fillId="8" borderId="33" xfId="0" applyFont="1" applyFill="1" applyBorder="1" applyAlignment="1" applyProtection="1">
      <alignment horizontal="center" vertical="center" wrapText="1"/>
      <protection/>
    </xf>
    <xf numFmtId="0" fontId="43" fillId="8" borderId="36" xfId="0" applyFont="1" applyFill="1" applyBorder="1" applyAlignment="1" applyProtection="1">
      <alignment horizontal="center" vertical="center" wrapText="1"/>
      <protection/>
    </xf>
    <xf numFmtId="0" fontId="43" fillId="8" borderId="16" xfId="863" applyFont="1" applyFill="1" applyBorder="1" applyAlignment="1" applyProtection="1">
      <alignment horizontal="center" vertical="center" wrapText="1"/>
      <protection/>
    </xf>
    <xf numFmtId="0" fontId="43" fillId="8" borderId="33" xfId="863" applyFont="1" applyFill="1" applyBorder="1" applyAlignment="1" applyProtection="1">
      <alignment horizontal="center" vertical="center" wrapText="1"/>
      <protection/>
    </xf>
    <xf numFmtId="0" fontId="43" fillId="8" borderId="36" xfId="863" applyFont="1" applyFill="1" applyBorder="1" applyAlignment="1" applyProtection="1">
      <alignment horizontal="center" vertical="center" wrapText="1"/>
      <protection/>
    </xf>
    <xf numFmtId="0" fontId="57" fillId="0" borderId="40" xfId="863" applyFont="1" applyBorder="1" applyAlignment="1" applyProtection="1">
      <alignment horizontal="center" vertical="center" wrapText="1"/>
      <protection/>
    </xf>
    <xf numFmtId="0" fontId="57" fillId="0" borderId="37" xfId="863" applyFont="1" applyBorder="1" applyAlignment="1" applyProtection="1">
      <alignment horizontal="center" vertical="center" wrapText="1"/>
      <protection/>
    </xf>
    <xf numFmtId="0" fontId="57" fillId="0" borderId="56" xfId="863" applyFont="1" applyBorder="1" applyAlignment="1" applyProtection="1">
      <alignment horizontal="center" vertical="center" wrapText="1"/>
      <protection/>
    </xf>
    <xf numFmtId="1" fontId="57" fillId="3" borderId="40" xfId="863" applyNumberFormat="1" applyFont="1" applyFill="1" applyBorder="1" applyAlignment="1" applyProtection="1">
      <alignment horizontal="center" vertical="center" wrapText="1"/>
      <protection/>
    </xf>
    <xf numFmtId="1" fontId="57" fillId="3" borderId="37" xfId="863" applyNumberFormat="1" applyFont="1" applyFill="1" applyBorder="1" applyAlignment="1" applyProtection="1">
      <alignment horizontal="center" vertical="center" wrapText="1"/>
      <protection/>
    </xf>
    <xf numFmtId="0" fontId="59" fillId="0" borderId="16" xfId="863" applyFont="1" applyBorder="1" applyAlignment="1" applyProtection="1">
      <alignment horizontal="left" vertical="center" wrapText="1" indent="2"/>
      <protection/>
    </xf>
    <xf numFmtId="0" fontId="59" fillId="0" borderId="33" xfId="863" applyFont="1" applyBorder="1" applyAlignment="1" applyProtection="1">
      <alignment horizontal="left" vertical="center" wrapText="1" indent="2"/>
      <protection/>
    </xf>
    <xf numFmtId="0" fontId="59" fillId="0" borderId="36" xfId="863" applyFont="1" applyBorder="1" applyAlignment="1" applyProtection="1">
      <alignment horizontal="left" vertical="center" wrapText="1" indent="2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39" fillId="34" borderId="29" xfId="0" applyFont="1" applyFill="1" applyBorder="1" applyAlignment="1" applyProtection="1">
      <alignment horizontal="center" vertical="center" wrapText="1"/>
      <protection locked="0"/>
    </xf>
    <xf numFmtId="0" fontId="39" fillId="34" borderId="40" xfId="0" applyFont="1" applyFill="1" applyBorder="1" applyAlignment="1" applyProtection="1">
      <alignment horizontal="center" vertical="center" wrapText="1"/>
      <protection locked="0"/>
    </xf>
    <xf numFmtId="0" fontId="39" fillId="34" borderId="37" xfId="0" applyFont="1" applyFill="1" applyBorder="1" applyAlignment="1" applyProtection="1">
      <alignment horizontal="center" vertical="center" wrapText="1"/>
      <protection locked="0"/>
    </xf>
    <xf numFmtId="0" fontId="47" fillId="8" borderId="16" xfId="899" applyFont="1" applyFill="1" applyBorder="1" applyAlignment="1" applyProtection="1">
      <alignment horizontal="center" vertical="center" wrapText="1"/>
      <protection/>
    </xf>
    <xf numFmtId="0" fontId="47" fillId="8" borderId="33" xfId="899" applyFont="1" applyFill="1" applyBorder="1" applyAlignment="1" applyProtection="1">
      <alignment horizontal="center" vertical="center" wrapText="1"/>
      <protection/>
    </xf>
    <xf numFmtId="0" fontId="47" fillId="8" borderId="36" xfId="899" applyFont="1" applyFill="1" applyBorder="1" applyAlignment="1" applyProtection="1">
      <alignment horizontal="center" vertical="center" wrapText="1"/>
      <protection/>
    </xf>
    <xf numFmtId="0" fontId="81" fillId="22" borderId="17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34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32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31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14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24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41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23" xfId="899" applyNumberFormat="1" applyFont="1" applyFill="1" applyBorder="1" applyAlignment="1" applyProtection="1">
      <alignment horizontal="center" vertical="center" wrapText="1"/>
      <protection locked="0"/>
    </xf>
    <xf numFmtId="0" fontId="81" fillId="22" borderId="26" xfId="899" applyNumberFormat="1" applyFont="1" applyFill="1" applyBorder="1" applyAlignment="1" applyProtection="1">
      <alignment horizontal="center" vertical="center" wrapText="1"/>
      <protection locked="0"/>
    </xf>
    <xf numFmtId="0" fontId="57" fillId="3" borderId="56" xfId="863" applyFont="1" applyFill="1" applyBorder="1" applyAlignment="1" applyProtection="1">
      <alignment horizontal="center" vertical="center" wrapText="1"/>
      <protection/>
    </xf>
    <xf numFmtId="0" fontId="57" fillId="3" borderId="40" xfId="863" applyFont="1" applyFill="1" applyBorder="1" applyAlignment="1" applyProtection="1">
      <alignment horizontal="center" vertical="center" wrapText="1"/>
      <protection/>
    </xf>
    <xf numFmtId="0" fontId="57" fillId="3" borderId="37" xfId="863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57" fillId="0" borderId="22" xfId="863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57" fillId="0" borderId="56" xfId="863" applyNumberFormat="1" applyFont="1" applyBorder="1" applyAlignment="1" applyProtection="1">
      <alignment horizontal="center" vertical="center" wrapText="1"/>
      <protection/>
    </xf>
    <xf numFmtId="0" fontId="57" fillId="0" borderId="40" xfId="863" applyNumberFormat="1" applyFont="1" applyBorder="1" applyAlignment="1" applyProtection="1">
      <alignment horizontal="center" vertical="center" wrapText="1"/>
      <protection/>
    </xf>
    <xf numFmtId="0" fontId="57" fillId="0" borderId="37" xfId="863" applyNumberFormat="1" applyFont="1" applyBorder="1" applyAlignment="1" applyProtection="1">
      <alignment horizontal="center" vertical="center" wrapText="1"/>
      <protection/>
    </xf>
    <xf numFmtId="0" fontId="55" fillId="0" borderId="0" xfId="863" applyFont="1" applyFill="1" applyBorder="1" applyAlignment="1" applyProtection="1">
      <alignment horizontal="center" vertical="center" wrapText="1"/>
      <protection/>
    </xf>
    <xf numFmtId="0" fontId="57" fillId="0" borderId="54" xfId="863" applyNumberFormat="1" applyFont="1" applyBorder="1" applyAlignment="1" applyProtection="1">
      <alignment horizontal="center" vertical="center" wrapText="1"/>
      <protection/>
    </xf>
    <xf numFmtId="0" fontId="57" fillId="0" borderId="57" xfId="863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33" xfId="0" applyFont="1" applyBorder="1" applyAlignment="1" applyProtection="1">
      <alignment horizontal="center" vertical="center"/>
      <protection/>
    </xf>
    <xf numFmtId="0" fontId="60" fillId="0" borderId="36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left" vertical="center"/>
      <protection/>
    </xf>
    <xf numFmtId="0" fontId="60" fillId="0" borderId="33" xfId="0" applyFont="1" applyBorder="1" applyAlignment="1" applyProtection="1">
      <alignment horizontal="left" vertical="center"/>
      <protection/>
    </xf>
    <xf numFmtId="0" fontId="60" fillId="0" borderId="36" xfId="0" applyFont="1" applyBorder="1" applyAlignment="1" applyProtection="1">
      <alignment horizontal="left" vertical="center"/>
      <protection/>
    </xf>
    <xf numFmtId="0" fontId="60" fillId="0" borderId="16" xfId="0" applyFont="1" applyBorder="1" applyAlignment="1" applyProtection="1">
      <alignment horizontal="center" vertical="center"/>
      <protection locked="0"/>
    </xf>
    <xf numFmtId="0" fontId="60" fillId="0" borderId="33" xfId="0" applyFont="1" applyBorder="1" applyAlignment="1" applyProtection="1">
      <alignment horizontal="center" vertical="center"/>
      <protection locked="0"/>
    </xf>
    <xf numFmtId="0" fontId="60" fillId="34" borderId="36" xfId="0" applyFont="1" applyFill="1" applyBorder="1" applyAlignment="1" applyProtection="1">
      <alignment horizontal="center" vertical="center"/>
      <protection locked="0"/>
    </xf>
    <xf numFmtId="0" fontId="57" fillId="0" borderId="28" xfId="863" applyFont="1" applyFill="1" applyBorder="1" applyAlignment="1" applyProtection="1">
      <alignment horizontal="center" vertical="center" wrapText="1"/>
      <protection/>
    </xf>
    <xf numFmtId="1" fontId="59" fillId="3" borderId="40" xfId="863" applyNumberFormat="1" applyFont="1" applyFill="1" applyBorder="1" applyAlignment="1" applyProtection="1">
      <alignment horizontal="center" vertical="center" wrapText="1"/>
      <protection/>
    </xf>
    <xf numFmtId="1" fontId="59" fillId="3" borderId="37" xfId="863" applyNumberFormat="1" applyFont="1" applyFill="1" applyBorder="1" applyAlignment="1" applyProtection="1">
      <alignment horizontal="center" vertical="center" wrapText="1"/>
      <protection/>
    </xf>
    <xf numFmtId="0" fontId="59" fillId="0" borderId="16" xfId="863" applyFont="1" applyBorder="1" applyAlignment="1" applyProtection="1">
      <alignment horizontal="center" vertical="center" wrapText="1"/>
      <protection/>
    </xf>
    <xf numFmtId="0" fontId="59" fillId="0" borderId="33" xfId="863" applyFont="1" applyBorder="1" applyAlignment="1" applyProtection="1">
      <alignment horizontal="center" vertical="center" wrapText="1"/>
      <protection/>
    </xf>
    <xf numFmtId="0" fontId="59" fillId="0" borderId="36" xfId="863" applyFont="1" applyBorder="1" applyAlignment="1" applyProtection="1">
      <alignment horizontal="center" vertical="center" wrapText="1"/>
      <protection/>
    </xf>
    <xf numFmtId="1" fontId="59" fillId="3" borderId="56" xfId="863" applyNumberFormat="1" applyFont="1" applyFill="1" applyBorder="1" applyAlignment="1" applyProtection="1">
      <alignment horizontal="center" vertical="center" wrapText="1"/>
      <protection/>
    </xf>
    <xf numFmtId="0" fontId="59" fillId="0" borderId="16" xfId="863" applyFont="1" applyBorder="1" applyAlignment="1" applyProtection="1">
      <alignment horizontal="left" vertical="center" wrapText="1"/>
      <protection/>
    </xf>
    <xf numFmtId="0" fontId="59" fillId="0" borderId="33" xfId="863" applyFont="1" applyBorder="1" applyAlignment="1" applyProtection="1">
      <alignment horizontal="left" vertical="center" wrapText="1"/>
      <protection/>
    </xf>
    <xf numFmtId="0" fontId="59" fillId="0" borderId="36" xfId="863" applyFont="1" applyBorder="1" applyAlignment="1" applyProtection="1">
      <alignment horizontal="left" vertical="center" wrapText="1"/>
      <protection/>
    </xf>
    <xf numFmtId="1" fontId="57" fillId="3" borderId="56" xfId="863" applyNumberFormat="1" applyFont="1" applyFill="1" applyBorder="1" applyAlignment="1" applyProtection="1">
      <alignment horizontal="center" vertical="center" wrapText="1"/>
      <protection/>
    </xf>
    <xf numFmtId="0" fontId="39" fillId="34" borderId="56" xfId="0" applyFont="1" applyFill="1" applyBorder="1" applyAlignment="1" applyProtection="1">
      <alignment horizontal="center" vertical="center" wrapText="1"/>
      <protection locked="0"/>
    </xf>
  </cellXfs>
  <cellStyles count="1039">
    <cellStyle name="Normal" xfId="0"/>
    <cellStyle name="RowLevel_0" xfId="1"/>
    <cellStyle name="RowLevel_1" xfId="3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О ОП ТЭС-ОТ- 2007" xfId="21"/>
    <cellStyle name="_ВФ ОАО ТЭС-ОТ- 2009" xfId="22"/>
    <cellStyle name="_выручка по присоединениям2" xfId="23"/>
    <cellStyle name="_Договор аренды ЯЭ с разбивкой" xfId="24"/>
    <cellStyle name="_Исходные данные для модели" xfId="25"/>
    <cellStyle name="_МОДЕЛЬ_1 (2)" xfId="26"/>
    <cellStyle name="_НВВ 2009 постатейно свод по филиалам_09_02_09" xfId="27"/>
    <cellStyle name="_НВВ 2009 постатейно свод по филиалам_для Валентина" xfId="28"/>
    <cellStyle name="_Омск" xfId="29"/>
    <cellStyle name="_ОТ ИД 2009" xfId="30"/>
    <cellStyle name="_пр 5 тариф RAB" xfId="31"/>
    <cellStyle name="_Предожение _ДБП_2009 г ( согласованные БП)  (2)" xfId="32"/>
    <cellStyle name="_Приложение МТС-3-КС" xfId="33"/>
    <cellStyle name="_Приложение-МТС--2-1" xfId="34"/>
    <cellStyle name="_Расчет RAB_22072008" xfId="35"/>
    <cellStyle name="_Расчет RAB_Лен и МОЭСК_с 2010 года_14.04.2009_со сглаж_version 3.0_без ФСК" xfId="36"/>
    <cellStyle name="_Свод по ИПР (2)" xfId="37"/>
    <cellStyle name="_таблицы для расчетов28-04-08_2006-2009_прибыль корр_по ИА" xfId="38"/>
    <cellStyle name="_таблицы для расчетов28-04-08_2006-2009с ИА" xfId="39"/>
    <cellStyle name="_Форма 6  РТК.xls(отчет по Адр пр. ЛО)" xfId="40"/>
    <cellStyle name="_Формат разбивки по МРСК_РСК" xfId="41"/>
    <cellStyle name="_Формат_для Согласования" xfId="42"/>
    <cellStyle name="_экон.форм-т ВО 1 с разбивкой" xfId="43"/>
    <cellStyle name="’ћѓћ‚›‰" xfId="44"/>
    <cellStyle name="”€ќђќ‘ћ‚›‰" xfId="45"/>
    <cellStyle name="”€љ‘€ђћ‚ђќќ›‰" xfId="46"/>
    <cellStyle name="”ќђќ‘ћ‚›‰" xfId="47"/>
    <cellStyle name="”љ‘ђћ‚ђќќ›‰" xfId="48"/>
    <cellStyle name="„…ќ…†ќ›‰" xfId="49"/>
    <cellStyle name="‡ђѓћ‹ћ‚ћљ1" xfId="50"/>
    <cellStyle name="‡ђѓћ‹ћ‚ћљ2" xfId="51"/>
    <cellStyle name="€’ћѓћ‚›‰" xfId="52"/>
    <cellStyle name="20% - Accent1" xfId="53"/>
    <cellStyle name="20% - Accent1 2" xfId="54"/>
    <cellStyle name="20% - Accent2" xfId="55"/>
    <cellStyle name="20% - Accent2 2" xfId="56"/>
    <cellStyle name="20% - Accent3" xfId="57"/>
    <cellStyle name="20% - Accent3 2" xfId="58"/>
    <cellStyle name="20% - Accent4" xfId="59"/>
    <cellStyle name="20% - Accent4 2" xfId="60"/>
    <cellStyle name="20% - Accent5" xfId="61"/>
    <cellStyle name="20% - Accent5 2" xfId="62"/>
    <cellStyle name="20% - Accent6" xfId="63"/>
    <cellStyle name="20% - Accent6 2" xfId="64"/>
    <cellStyle name="20% - Акцент1" xfId="65"/>
    <cellStyle name="20% - Акцент1 2" xfId="66"/>
    <cellStyle name="20% - Акцент1 2 2" xfId="67"/>
    <cellStyle name="20% - Акцент1 3" xfId="68"/>
    <cellStyle name="20% - Акцент1 3 2" xfId="69"/>
    <cellStyle name="20% - Акцент1 4" xfId="70"/>
    <cellStyle name="20% - Акцент1 4 2" xfId="71"/>
    <cellStyle name="20% - Акцент1 5" xfId="72"/>
    <cellStyle name="20% - Акцент1 5 2" xfId="73"/>
    <cellStyle name="20% - Акцент1 6" xfId="74"/>
    <cellStyle name="20% - Акцент1 6 2" xfId="75"/>
    <cellStyle name="20% - Акцент1 7" xfId="76"/>
    <cellStyle name="20% - Акцент1 7 2" xfId="77"/>
    <cellStyle name="20% - Акцент1 8" xfId="78"/>
    <cellStyle name="20% - Акцент1 8 2" xfId="79"/>
    <cellStyle name="20% - Акцент1 9" xfId="80"/>
    <cellStyle name="20% - Акцент1 9 2" xfId="81"/>
    <cellStyle name="20% - Акцент1_Плата за комм. услуги (расчет) " xfId="82"/>
    <cellStyle name="20% - Акцент2" xfId="83"/>
    <cellStyle name="20% - Акцент2 2" xfId="84"/>
    <cellStyle name="20% - Акцент2 2 2" xfId="85"/>
    <cellStyle name="20% - Акцент2 3" xfId="86"/>
    <cellStyle name="20% - Акцент2 3 2" xfId="87"/>
    <cellStyle name="20% - Акцент2 4" xfId="88"/>
    <cellStyle name="20% - Акцент2 4 2" xfId="89"/>
    <cellStyle name="20% - Акцент2 5" xfId="90"/>
    <cellStyle name="20% - Акцент2 5 2" xfId="91"/>
    <cellStyle name="20% - Акцент2 6" xfId="92"/>
    <cellStyle name="20% - Акцент2 6 2" xfId="93"/>
    <cellStyle name="20% - Акцент2 7" xfId="94"/>
    <cellStyle name="20% - Акцент2 7 2" xfId="95"/>
    <cellStyle name="20% - Акцент2 8" xfId="96"/>
    <cellStyle name="20% - Акцент2 8 2" xfId="97"/>
    <cellStyle name="20% - Акцент2 9" xfId="98"/>
    <cellStyle name="20% - Акцент2 9 2" xfId="99"/>
    <cellStyle name="20% - Акцент2_Плата за комм. услуги (расчет) " xfId="100"/>
    <cellStyle name="20% - Акцент3" xfId="101"/>
    <cellStyle name="20% - Акцент3 2" xfId="102"/>
    <cellStyle name="20% - Акцент3 2 2" xfId="103"/>
    <cellStyle name="20% - Акцент3 3" xfId="104"/>
    <cellStyle name="20% - Акцент3 3 2" xfId="105"/>
    <cellStyle name="20% - Акцент3 4" xfId="106"/>
    <cellStyle name="20% - Акцент3 4 2" xfId="107"/>
    <cellStyle name="20% - Акцент3 5" xfId="108"/>
    <cellStyle name="20% - Акцент3 5 2" xfId="109"/>
    <cellStyle name="20% - Акцент3 6" xfId="110"/>
    <cellStyle name="20% - Акцент3 6 2" xfId="111"/>
    <cellStyle name="20% - Акцент3 7" xfId="112"/>
    <cellStyle name="20% - Акцент3 7 2" xfId="113"/>
    <cellStyle name="20% - Акцент3 8" xfId="114"/>
    <cellStyle name="20% - Акцент3 8 2" xfId="115"/>
    <cellStyle name="20% - Акцент3 9" xfId="116"/>
    <cellStyle name="20% - Акцент3 9 2" xfId="117"/>
    <cellStyle name="20% - Акцент3_Плата за комм. услуги (расчет) " xfId="118"/>
    <cellStyle name="20% - Акцент4" xfId="119"/>
    <cellStyle name="20% - Акцент4 2" xfId="120"/>
    <cellStyle name="20% - Акцент4 2 2" xfId="121"/>
    <cellStyle name="20% - Акцент4 3" xfId="122"/>
    <cellStyle name="20% - Акцент4 3 2" xfId="123"/>
    <cellStyle name="20% - Акцент4 4" xfId="124"/>
    <cellStyle name="20% - Акцент4 4 2" xfId="125"/>
    <cellStyle name="20% - Акцент4 5" xfId="126"/>
    <cellStyle name="20% - Акцент4 5 2" xfId="127"/>
    <cellStyle name="20% - Акцент4 6" xfId="128"/>
    <cellStyle name="20% - Акцент4 6 2" xfId="129"/>
    <cellStyle name="20% - Акцент4 7" xfId="130"/>
    <cellStyle name="20% - Акцент4 7 2" xfId="131"/>
    <cellStyle name="20% - Акцент4 8" xfId="132"/>
    <cellStyle name="20% - Акцент4 8 2" xfId="133"/>
    <cellStyle name="20% - Акцент4 9" xfId="134"/>
    <cellStyle name="20% - Акцент4 9 2" xfId="135"/>
    <cellStyle name="20% - Акцент4_Плата за комм. услуги (расчет) " xfId="136"/>
    <cellStyle name="20% - Акцент5" xfId="137"/>
    <cellStyle name="20% - Акцент5 2" xfId="138"/>
    <cellStyle name="20% - Акцент5 2 2" xfId="139"/>
    <cellStyle name="20% - Акцент5 3" xfId="140"/>
    <cellStyle name="20% - Акцент5 3 2" xfId="141"/>
    <cellStyle name="20% - Акцент5 4" xfId="142"/>
    <cellStyle name="20% - Акцент5 4 2" xfId="143"/>
    <cellStyle name="20% - Акцент5 5" xfId="144"/>
    <cellStyle name="20% - Акцент5 5 2" xfId="145"/>
    <cellStyle name="20% - Акцент5 6" xfId="146"/>
    <cellStyle name="20% - Акцент5 6 2" xfId="147"/>
    <cellStyle name="20% - Акцент5 7" xfId="148"/>
    <cellStyle name="20% - Акцент5 7 2" xfId="149"/>
    <cellStyle name="20% - Акцент5 8" xfId="150"/>
    <cellStyle name="20% - Акцент5 8 2" xfId="151"/>
    <cellStyle name="20% - Акцент5 9" xfId="152"/>
    <cellStyle name="20% - Акцент5 9 2" xfId="153"/>
    <cellStyle name="20% - Акцент5_Плата за комм. услуги (расчет) " xfId="154"/>
    <cellStyle name="20% - Акцент6" xfId="155"/>
    <cellStyle name="20% - Акцент6 2" xfId="156"/>
    <cellStyle name="20% - Акцент6 2 2" xfId="157"/>
    <cellStyle name="20% - Акцент6 3" xfId="158"/>
    <cellStyle name="20% - Акцент6 3 2" xfId="159"/>
    <cellStyle name="20% - Акцент6 4" xfId="160"/>
    <cellStyle name="20% - Акцент6 4 2" xfId="161"/>
    <cellStyle name="20% - Акцент6 5" xfId="162"/>
    <cellStyle name="20% - Акцент6 5 2" xfId="163"/>
    <cellStyle name="20% - Акцент6 6" xfId="164"/>
    <cellStyle name="20% - Акцент6 6 2" xfId="165"/>
    <cellStyle name="20% - Акцент6 7" xfId="166"/>
    <cellStyle name="20% - Акцент6 7 2" xfId="167"/>
    <cellStyle name="20% - Акцент6 8" xfId="168"/>
    <cellStyle name="20% - Акцент6 8 2" xfId="169"/>
    <cellStyle name="20% - Акцент6 9" xfId="170"/>
    <cellStyle name="20% - Акцент6 9 2" xfId="171"/>
    <cellStyle name="20% - Акцент6_Плата за комм. услуги (расчет) " xfId="172"/>
    <cellStyle name="40% - Accent1" xfId="173"/>
    <cellStyle name="40% - Accent1 2" xfId="174"/>
    <cellStyle name="40% - Accent2" xfId="175"/>
    <cellStyle name="40% - Accent2 2" xfId="176"/>
    <cellStyle name="40% - Accent3" xfId="177"/>
    <cellStyle name="40% - Accent3 2" xfId="178"/>
    <cellStyle name="40% - Accent4" xfId="179"/>
    <cellStyle name="40% - Accent4 2" xfId="180"/>
    <cellStyle name="40% - Accent5" xfId="181"/>
    <cellStyle name="40% - Accent5 2" xfId="182"/>
    <cellStyle name="40% - Accent6" xfId="183"/>
    <cellStyle name="40% - Accent6 2" xfId="184"/>
    <cellStyle name="40% - Акцент1" xfId="185"/>
    <cellStyle name="40% - Акцент1 2" xfId="186"/>
    <cellStyle name="40% - Акцент1 2 2" xfId="187"/>
    <cellStyle name="40% - Акцент1 3" xfId="188"/>
    <cellStyle name="40% - Акцент1 3 2" xfId="189"/>
    <cellStyle name="40% - Акцент1 4" xfId="190"/>
    <cellStyle name="40% - Акцент1 4 2" xfId="191"/>
    <cellStyle name="40% - Акцент1 5" xfId="192"/>
    <cellStyle name="40% - Акцент1 5 2" xfId="193"/>
    <cellStyle name="40% - Акцент1 6" xfId="194"/>
    <cellStyle name="40% - Акцент1 6 2" xfId="195"/>
    <cellStyle name="40% - Акцент1 7" xfId="196"/>
    <cellStyle name="40% - Акцент1 7 2" xfId="197"/>
    <cellStyle name="40% - Акцент1 8" xfId="198"/>
    <cellStyle name="40% - Акцент1 8 2" xfId="199"/>
    <cellStyle name="40% - Акцент1 9" xfId="200"/>
    <cellStyle name="40% - Акцент1 9 2" xfId="201"/>
    <cellStyle name="40% - Акцент1_Плата за комм. услуги (расчет) " xfId="202"/>
    <cellStyle name="40% - Акцент2" xfId="203"/>
    <cellStyle name="40% - Акцент2 2" xfId="204"/>
    <cellStyle name="40% - Акцент2 2 2" xfId="205"/>
    <cellStyle name="40% - Акцент2 3" xfId="206"/>
    <cellStyle name="40% - Акцент2 3 2" xfId="207"/>
    <cellStyle name="40% - Акцент2 4" xfId="208"/>
    <cellStyle name="40% - Акцент2 4 2" xfId="209"/>
    <cellStyle name="40% - Акцент2 5" xfId="210"/>
    <cellStyle name="40% - Акцент2 5 2" xfId="211"/>
    <cellStyle name="40% - Акцент2 6" xfId="212"/>
    <cellStyle name="40% - Акцент2 6 2" xfId="213"/>
    <cellStyle name="40% - Акцент2 7" xfId="214"/>
    <cellStyle name="40% - Акцент2 7 2" xfId="215"/>
    <cellStyle name="40% - Акцент2 8" xfId="216"/>
    <cellStyle name="40% - Акцент2 8 2" xfId="217"/>
    <cellStyle name="40% - Акцент2 9" xfId="218"/>
    <cellStyle name="40% - Акцент2 9 2" xfId="219"/>
    <cellStyle name="40% - Акцент2_Плата за комм. услуги (расчет) " xfId="220"/>
    <cellStyle name="40% - Акцент3" xfId="221"/>
    <cellStyle name="40% - Акцент3 2" xfId="222"/>
    <cellStyle name="40% - Акцент3 2 2" xfId="223"/>
    <cellStyle name="40% - Акцент3 3" xfId="224"/>
    <cellStyle name="40% - Акцент3 3 2" xfId="225"/>
    <cellStyle name="40% - Акцент3 4" xfId="226"/>
    <cellStyle name="40% - Акцент3 4 2" xfId="227"/>
    <cellStyle name="40% - Акцент3 5" xfId="228"/>
    <cellStyle name="40% - Акцент3 5 2" xfId="229"/>
    <cellStyle name="40% - Акцент3 6" xfId="230"/>
    <cellStyle name="40% - Акцент3 6 2" xfId="231"/>
    <cellStyle name="40% - Акцент3 7" xfId="232"/>
    <cellStyle name="40% - Акцент3 7 2" xfId="233"/>
    <cellStyle name="40% - Акцент3 8" xfId="234"/>
    <cellStyle name="40% - Акцент3 8 2" xfId="235"/>
    <cellStyle name="40% - Акцент3 9" xfId="236"/>
    <cellStyle name="40% - Акцент3 9 2" xfId="237"/>
    <cellStyle name="40% - Акцент3_Плата за комм. услуги (расчет) " xfId="238"/>
    <cellStyle name="40% - Акцент4" xfId="239"/>
    <cellStyle name="40% - Акцент4 2" xfId="240"/>
    <cellStyle name="40% - Акцент4 2 2" xfId="241"/>
    <cellStyle name="40% - Акцент4 3" xfId="242"/>
    <cellStyle name="40% - Акцент4 3 2" xfId="243"/>
    <cellStyle name="40% - Акцент4 4" xfId="244"/>
    <cellStyle name="40% - Акцент4 4 2" xfId="245"/>
    <cellStyle name="40% - Акцент4 5" xfId="246"/>
    <cellStyle name="40% - Акцент4 5 2" xfId="247"/>
    <cellStyle name="40% - Акцент4 6" xfId="248"/>
    <cellStyle name="40% - Акцент4 6 2" xfId="249"/>
    <cellStyle name="40% - Акцент4 7" xfId="250"/>
    <cellStyle name="40% - Акцент4 7 2" xfId="251"/>
    <cellStyle name="40% - Акцент4 8" xfId="252"/>
    <cellStyle name="40% - Акцент4 8 2" xfId="253"/>
    <cellStyle name="40% - Акцент4 9" xfId="254"/>
    <cellStyle name="40% - Акцент4 9 2" xfId="255"/>
    <cellStyle name="40% - Акцент4_Плата за комм. услуги (расчет) " xfId="256"/>
    <cellStyle name="40% - Акцент5" xfId="257"/>
    <cellStyle name="40% - Акцент5 2" xfId="258"/>
    <cellStyle name="40% - Акцент5 2 2" xfId="259"/>
    <cellStyle name="40% - Акцент5 3" xfId="260"/>
    <cellStyle name="40% - Акцент5 3 2" xfId="261"/>
    <cellStyle name="40% - Акцент5 4" xfId="262"/>
    <cellStyle name="40% - Акцент5 4 2" xfId="263"/>
    <cellStyle name="40% - Акцент5 5" xfId="264"/>
    <cellStyle name="40% - Акцент5 5 2" xfId="265"/>
    <cellStyle name="40% - Акцент5 6" xfId="266"/>
    <cellStyle name="40% - Акцент5 6 2" xfId="267"/>
    <cellStyle name="40% - Акцент5 7" xfId="268"/>
    <cellStyle name="40% - Акцент5 7 2" xfId="269"/>
    <cellStyle name="40% - Акцент5 8" xfId="270"/>
    <cellStyle name="40% - Акцент5 8 2" xfId="271"/>
    <cellStyle name="40% - Акцент5 9" xfId="272"/>
    <cellStyle name="40% - Акцент5 9 2" xfId="273"/>
    <cellStyle name="40% - Акцент5_Плата за комм. услуги (расчет) " xfId="274"/>
    <cellStyle name="40% - Акцент6" xfId="275"/>
    <cellStyle name="40% - Акцент6 2" xfId="276"/>
    <cellStyle name="40% - Акцент6 2 2" xfId="277"/>
    <cellStyle name="40% - Акцент6 3" xfId="278"/>
    <cellStyle name="40% - Акцент6 3 2" xfId="279"/>
    <cellStyle name="40% - Акцент6 4" xfId="280"/>
    <cellStyle name="40% - Акцент6 4 2" xfId="281"/>
    <cellStyle name="40% - Акцент6 5" xfId="282"/>
    <cellStyle name="40% - Акцент6 5 2" xfId="283"/>
    <cellStyle name="40% - Акцент6 6" xfId="284"/>
    <cellStyle name="40% - Акцент6 6 2" xfId="285"/>
    <cellStyle name="40% - Акцент6 7" xfId="286"/>
    <cellStyle name="40% - Акцент6 7 2" xfId="287"/>
    <cellStyle name="40% - Акцент6 8" xfId="288"/>
    <cellStyle name="40% - Акцент6 8 2" xfId="289"/>
    <cellStyle name="40% - Акцент6 9" xfId="290"/>
    <cellStyle name="40% - Акцент6 9 2" xfId="291"/>
    <cellStyle name="40% - Акцент6_Плата за комм. услуги (расчет) " xfId="292"/>
    <cellStyle name="60% - Accent1" xfId="293"/>
    <cellStyle name="60% - Accent2" xfId="294"/>
    <cellStyle name="60% - Accent3" xfId="295"/>
    <cellStyle name="60% - Accent4" xfId="296"/>
    <cellStyle name="60% - Accent5" xfId="297"/>
    <cellStyle name="60% - Accent6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3 2" xfId="303"/>
    <cellStyle name="60% - Акцент1 4" xfId="304"/>
    <cellStyle name="60% - Акцент1 4 2" xfId="305"/>
    <cellStyle name="60% - Акцент1 5" xfId="306"/>
    <cellStyle name="60% - Акцент1 5 2" xfId="307"/>
    <cellStyle name="60% - Акцент1 6" xfId="308"/>
    <cellStyle name="60% - Акцент1 6 2" xfId="309"/>
    <cellStyle name="60% - Акцент1 7" xfId="310"/>
    <cellStyle name="60% - Акцент1 7 2" xfId="311"/>
    <cellStyle name="60% - Акцент1 8" xfId="312"/>
    <cellStyle name="60% - Акцент1 8 2" xfId="313"/>
    <cellStyle name="60% - Акцент1 9" xfId="314"/>
    <cellStyle name="60% - Акцент1 9 2" xfId="315"/>
    <cellStyle name="60% - Акцент1_Плата за комм. услуги (расчет) " xfId="316"/>
    <cellStyle name="60% - Акцент2" xfId="317"/>
    <cellStyle name="60% - Акцент2 2" xfId="318"/>
    <cellStyle name="60% - Акцент2 2 2" xfId="319"/>
    <cellStyle name="60% - Акцент2 3" xfId="320"/>
    <cellStyle name="60% - Акцент2 3 2" xfId="321"/>
    <cellStyle name="60% - Акцент2 4" xfId="322"/>
    <cellStyle name="60% - Акцент2 4 2" xfId="323"/>
    <cellStyle name="60% - Акцент2 5" xfId="324"/>
    <cellStyle name="60% - Акцент2 5 2" xfId="325"/>
    <cellStyle name="60% - Акцент2 6" xfId="326"/>
    <cellStyle name="60% - Акцент2 6 2" xfId="327"/>
    <cellStyle name="60% - Акцент2 7" xfId="328"/>
    <cellStyle name="60% - Акцент2 7 2" xfId="329"/>
    <cellStyle name="60% - Акцент2 8" xfId="330"/>
    <cellStyle name="60% - Акцент2 8 2" xfId="331"/>
    <cellStyle name="60% - Акцент2 9" xfId="332"/>
    <cellStyle name="60% - Акцент2 9 2" xfId="333"/>
    <cellStyle name="60% - Акцент2_Плата за комм. услуги (расчет) " xfId="334"/>
    <cellStyle name="60% - Акцент3" xfId="335"/>
    <cellStyle name="60% - Акцент3 2" xfId="336"/>
    <cellStyle name="60% - Акцент3 2 2" xfId="337"/>
    <cellStyle name="60% - Акцент3 3" xfId="338"/>
    <cellStyle name="60% - Акцент3 3 2" xfId="339"/>
    <cellStyle name="60% - Акцент3 4" xfId="340"/>
    <cellStyle name="60% - Акцент3 4 2" xfId="341"/>
    <cellStyle name="60% - Акцент3 5" xfId="342"/>
    <cellStyle name="60% - Акцент3 5 2" xfId="343"/>
    <cellStyle name="60% - Акцент3 6" xfId="344"/>
    <cellStyle name="60% - Акцент3 6 2" xfId="345"/>
    <cellStyle name="60% - Акцент3 7" xfId="346"/>
    <cellStyle name="60% - Акцент3 7 2" xfId="347"/>
    <cellStyle name="60% - Акцент3 8" xfId="348"/>
    <cellStyle name="60% - Акцент3 8 2" xfId="349"/>
    <cellStyle name="60% - Акцент3 9" xfId="350"/>
    <cellStyle name="60% - Акцент3 9 2" xfId="351"/>
    <cellStyle name="60% - Акцент3_Плата за комм. услуги (расчет) " xfId="352"/>
    <cellStyle name="60% - Акцент4" xfId="353"/>
    <cellStyle name="60% - Акцент4 2" xfId="354"/>
    <cellStyle name="60% - Акцент4 2 2" xfId="355"/>
    <cellStyle name="60% - Акцент4 3" xfId="356"/>
    <cellStyle name="60% - Акцент4 3 2" xfId="357"/>
    <cellStyle name="60% - Акцент4 4" xfId="358"/>
    <cellStyle name="60% - Акцент4 4 2" xfId="359"/>
    <cellStyle name="60% - Акцент4 5" xfId="360"/>
    <cellStyle name="60% - Акцент4 5 2" xfId="361"/>
    <cellStyle name="60% - Акцент4 6" xfId="362"/>
    <cellStyle name="60% - Акцент4 6 2" xfId="363"/>
    <cellStyle name="60% - Акцент4 7" xfId="364"/>
    <cellStyle name="60% - Акцент4 7 2" xfId="365"/>
    <cellStyle name="60% - Акцент4 8" xfId="366"/>
    <cellStyle name="60% - Акцент4 8 2" xfId="367"/>
    <cellStyle name="60% - Акцент4 9" xfId="368"/>
    <cellStyle name="60% - Акцент4 9 2" xfId="369"/>
    <cellStyle name="60% - Акцент4_Плата за комм. услуги (расчет) " xfId="370"/>
    <cellStyle name="60% - Акцент5" xfId="371"/>
    <cellStyle name="60% - Акцент5 2" xfId="372"/>
    <cellStyle name="60% - Акцент5 2 2" xfId="373"/>
    <cellStyle name="60% - Акцент5 3" xfId="374"/>
    <cellStyle name="60% - Акцент5 3 2" xfId="375"/>
    <cellStyle name="60% - Акцент5 4" xfId="376"/>
    <cellStyle name="60% - Акцент5 4 2" xfId="377"/>
    <cellStyle name="60% - Акцент5 5" xfId="378"/>
    <cellStyle name="60% - Акцент5 5 2" xfId="379"/>
    <cellStyle name="60% - Акцент5 6" xfId="380"/>
    <cellStyle name="60% - Акцент5 6 2" xfId="381"/>
    <cellStyle name="60% - Акцент5 7" xfId="382"/>
    <cellStyle name="60% - Акцент5 7 2" xfId="383"/>
    <cellStyle name="60% - Акцент5 8" xfId="384"/>
    <cellStyle name="60% - Акцент5 8 2" xfId="385"/>
    <cellStyle name="60% - Акцент5 9" xfId="386"/>
    <cellStyle name="60% - Акцент5 9 2" xfId="387"/>
    <cellStyle name="60% - Акцент5_Плата за комм. услуги (расчет) " xfId="388"/>
    <cellStyle name="60% - Акцент6" xfId="389"/>
    <cellStyle name="60% - Акцент6 2" xfId="390"/>
    <cellStyle name="60% - Акцент6 2 2" xfId="391"/>
    <cellStyle name="60% - Акцент6 3" xfId="392"/>
    <cellStyle name="60% - Акцент6 3 2" xfId="393"/>
    <cellStyle name="60% - Акцент6 4" xfId="394"/>
    <cellStyle name="60% - Акцент6 4 2" xfId="395"/>
    <cellStyle name="60% - Акцент6 5" xfId="396"/>
    <cellStyle name="60% - Акцент6 5 2" xfId="397"/>
    <cellStyle name="60% - Акцент6 6" xfId="398"/>
    <cellStyle name="60% - Акцент6 6 2" xfId="399"/>
    <cellStyle name="60% - Акцент6 7" xfId="400"/>
    <cellStyle name="60% - Акцент6 7 2" xfId="401"/>
    <cellStyle name="60% - Акцент6 8" xfId="402"/>
    <cellStyle name="60% - Акцент6 8 2" xfId="403"/>
    <cellStyle name="60% - Акцент6 9" xfId="404"/>
    <cellStyle name="60% - Акцент6 9 2" xfId="405"/>
    <cellStyle name="60% - Акцент6_Плата за комм. услуги (расчет) " xfId="406"/>
    <cellStyle name="Accent1" xfId="407"/>
    <cellStyle name="Accent2" xfId="408"/>
    <cellStyle name="Accent3" xfId="409"/>
    <cellStyle name="Accent4" xfId="410"/>
    <cellStyle name="Accent5" xfId="411"/>
    <cellStyle name="Accent6" xfId="412"/>
    <cellStyle name="Ăčďĺđńńűëęŕ" xfId="413"/>
    <cellStyle name="Áĺççŕůčňíűé" xfId="414"/>
    <cellStyle name="Äĺíĺćíűé [0]_(ňŕá 3č)" xfId="415"/>
    <cellStyle name="Äĺíĺćíűé_(ňŕá 3č)" xfId="416"/>
    <cellStyle name="Bad" xfId="417"/>
    <cellStyle name="Calculation" xfId="418"/>
    <cellStyle name="Check Cell" xfId="419"/>
    <cellStyle name="Comma [0]_irl tel sep5" xfId="420"/>
    <cellStyle name="Comma_irl tel sep5" xfId="421"/>
    <cellStyle name="Comma0" xfId="422"/>
    <cellStyle name="Çŕůčňíűé" xfId="423"/>
    <cellStyle name="Currency [0]" xfId="424"/>
    <cellStyle name="Currency [0] 2" xfId="425"/>
    <cellStyle name="Currency [0] 3" xfId="426"/>
    <cellStyle name="Currency [0] 4" xfId="427"/>
    <cellStyle name="Currency [0] 5" xfId="428"/>
    <cellStyle name="Currency [0] 6" xfId="429"/>
    <cellStyle name="Currency [0] 6 2" xfId="430"/>
    <cellStyle name="Currency [0] 7" xfId="431"/>
    <cellStyle name="Currency [0] 7 2" xfId="432"/>
    <cellStyle name="Currency [0] 8" xfId="433"/>
    <cellStyle name="Currency [0] 8 2" xfId="434"/>
    <cellStyle name="Currency_irl tel sep5" xfId="435"/>
    <cellStyle name="Currency0" xfId="436"/>
    <cellStyle name="Date" xfId="437"/>
    <cellStyle name="Dates" xfId="438"/>
    <cellStyle name="E-mail" xfId="439"/>
    <cellStyle name="Euro" xfId="440"/>
    <cellStyle name="Explanatory Text" xfId="441"/>
    <cellStyle name="F2" xfId="442"/>
    <cellStyle name="F3" xfId="443"/>
    <cellStyle name="F4" xfId="444"/>
    <cellStyle name="F5" xfId="445"/>
    <cellStyle name="F6" xfId="446"/>
    <cellStyle name="F7" xfId="447"/>
    <cellStyle name="F8" xfId="448"/>
    <cellStyle name="Fixed" xfId="449"/>
    <cellStyle name="Good" xfId="450"/>
    <cellStyle name="Heading" xfId="451"/>
    <cellStyle name="Heading 1" xfId="452"/>
    <cellStyle name="Heading 2" xfId="453"/>
    <cellStyle name="Heading 3" xfId="454"/>
    <cellStyle name="Heading 4" xfId="455"/>
    <cellStyle name="Heading2" xfId="456"/>
    <cellStyle name="Îáű÷íűé__FES" xfId="457"/>
    <cellStyle name="Îňęđűâŕâřŕ˙ń˙ ăčďĺđńńűëęŕ" xfId="458"/>
    <cellStyle name="Input" xfId="459"/>
    <cellStyle name="Inputs" xfId="460"/>
    <cellStyle name="Inputs (const)" xfId="461"/>
    <cellStyle name="Inputs Co" xfId="462"/>
    <cellStyle name="Linked Cell" xfId="463"/>
    <cellStyle name="Neutral" xfId="464"/>
    <cellStyle name="normal" xfId="465"/>
    <cellStyle name="Normal 2" xfId="466"/>
    <cellStyle name="Normal_38" xfId="467"/>
    <cellStyle name="Normal1" xfId="468"/>
    <cellStyle name="normбlnм_laroux" xfId="469"/>
    <cellStyle name="Note" xfId="470"/>
    <cellStyle name="Ôčíŕíńîâűé [0]_(ňŕá 3č)" xfId="471"/>
    <cellStyle name="Ôčíŕíńîâűé_(ňŕá 3č)" xfId="472"/>
    <cellStyle name="Output" xfId="473"/>
    <cellStyle name="Price_Body" xfId="474"/>
    <cellStyle name="SAPBEXaggData" xfId="475"/>
    <cellStyle name="SAPBEXaggDataEmph" xfId="476"/>
    <cellStyle name="SAPBEXaggItem" xfId="477"/>
    <cellStyle name="SAPBEXaggItemX" xfId="478"/>
    <cellStyle name="SAPBEXchaText" xfId="479"/>
    <cellStyle name="SAPBEXexcBad7" xfId="480"/>
    <cellStyle name="SAPBEXexcBad8" xfId="481"/>
    <cellStyle name="SAPBEXexcBad9" xfId="482"/>
    <cellStyle name="SAPBEXexcCritical4" xfId="483"/>
    <cellStyle name="SAPBEXexcCritical5" xfId="484"/>
    <cellStyle name="SAPBEXexcCritical6" xfId="485"/>
    <cellStyle name="SAPBEXexcGood1" xfId="486"/>
    <cellStyle name="SAPBEXexcGood2" xfId="487"/>
    <cellStyle name="SAPBEXexcGood3" xfId="488"/>
    <cellStyle name="SAPBEXfilterDrill" xfId="489"/>
    <cellStyle name="SAPBEXfilterItem" xfId="490"/>
    <cellStyle name="SAPBEXfilterText" xfId="491"/>
    <cellStyle name="SAPBEXformats" xfId="492"/>
    <cellStyle name="SAPBEXheaderItem" xfId="493"/>
    <cellStyle name="SAPBEXheaderText" xfId="494"/>
    <cellStyle name="SAPBEXHLevel0" xfId="495"/>
    <cellStyle name="SAPBEXHLevel0X" xfId="496"/>
    <cellStyle name="SAPBEXHLevel1" xfId="497"/>
    <cellStyle name="SAPBEXHLevel1X" xfId="498"/>
    <cellStyle name="SAPBEXHLevel2" xfId="499"/>
    <cellStyle name="SAPBEXHLevel2X" xfId="500"/>
    <cellStyle name="SAPBEXHLevel3" xfId="501"/>
    <cellStyle name="SAPBEXHLevel3X" xfId="502"/>
    <cellStyle name="SAPBEXinputData" xfId="503"/>
    <cellStyle name="SAPBEXresData" xfId="504"/>
    <cellStyle name="SAPBEXresDataEmph" xfId="505"/>
    <cellStyle name="SAPBEXresItem" xfId="506"/>
    <cellStyle name="SAPBEXresItemX" xfId="507"/>
    <cellStyle name="SAPBEXstdData" xfId="508"/>
    <cellStyle name="SAPBEXstdDataEmph" xfId="509"/>
    <cellStyle name="SAPBEXstdItem" xfId="510"/>
    <cellStyle name="SAPBEXstdItemX" xfId="511"/>
    <cellStyle name="SAPBEXtitle" xfId="512"/>
    <cellStyle name="SAPBEXundefined" xfId="513"/>
    <cellStyle name="Style 1" xfId="514"/>
    <cellStyle name="Table Heading" xfId="515"/>
    <cellStyle name="Title" xfId="516"/>
    <cellStyle name="Total" xfId="517"/>
    <cellStyle name="Warning Text" xfId="518"/>
    <cellStyle name="Акцент1" xfId="519"/>
    <cellStyle name="Акцент1 2" xfId="520"/>
    <cellStyle name="Акцент1 2 2" xfId="521"/>
    <cellStyle name="Акцент1 3" xfId="522"/>
    <cellStyle name="Акцент1 3 2" xfId="523"/>
    <cellStyle name="Акцент1 4" xfId="524"/>
    <cellStyle name="Акцент1 4 2" xfId="525"/>
    <cellStyle name="Акцент1 5" xfId="526"/>
    <cellStyle name="Акцент1 5 2" xfId="527"/>
    <cellStyle name="Акцент1 6" xfId="528"/>
    <cellStyle name="Акцент1 6 2" xfId="529"/>
    <cellStyle name="Акцент1 7" xfId="530"/>
    <cellStyle name="Акцент1 7 2" xfId="531"/>
    <cellStyle name="Акцент1 8" xfId="532"/>
    <cellStyle name="Акцент1 8 2" xfId="533"/>
    <cellStyle name="Акцент1 9" xfId="534"/>
    <cellStyle name="Акцент1 9 2" xfId="535"/>
    <cellStyle name="Акцент1_Плата за комм. услуги (расчет) 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8 2" xfId="551"/>
    <cellStyle name="Акцент2 9" xfId="552"/>
    <cellStyle name="Акцент2 9 2" xfId="553"/>
    <cellStyle name="Акцент2_Плата за комм. услуги (расчет) " xfId="554"/>
    <cellStyle name="Акцент3" xfId="555"/>
    <cellStyle name="Акцент3 2" xfId="556"/>
    <cellStyle name="Акцент3 2 2" xfId="557"/>
    <cellStyle name="Акцент3 3" xfId="558"/>
    <cellStyle name="Акцент3 3 2" xfId="559"/>
    <cellStyle name="Акцент3 4" xfId="560"/>
    <cellStyle name="Акцент3 4 2" xfId="561"/>
    <cellStyle name="Акцент3 5" xfId="562"/>
    <cellStyle name="Акцент3 5 2" xfId="563"/>
    <cellStyle name="Акцент3 6" xfId="564"/>
    <cellStyle name="Акцент3 6 2" xfId="565"/>
    <cellStyle name="Акцент3 7" xfId="566"/>
    <cellStyle name="Акцент3 7 2" xfId="567"/>
    <cellStyle name="Акцент3 8" xfId="568"/>
    <cellStyle name="Акцент3 8 2" xfId="569"/>
    <cellStyle name="Акцент3 9" xfId="570"/>
    <cellStyle name="Акцент3 9 2" xfId="571"/>
    <cellStyle name="Акцент3_Плата за комм. услуги (расчет) " xfId="572"/>
    <cellStyle name="Акцент4" xfId="573"/>
    <cellStyle name="Акцент4 2" xfId="574"/>
    <cellStyle name="Акцент4 2 2" xfId="575"/>
    <cellStyle name="Акцент4 3" xfId="576"/>
    <cellStyle name="Акцент4 3 2" xfId="577"/>
    <cellStyle name="Акцент4 4" xfId="578"/>
    <cellStyle name="Акцент4 4 2" xfId="579"/>
    <cellStyle name="Акцент4 5" xfId="580"/>
    <cellStyle name="Акцент4 5 2" xfId="581"/>
    <cellStyle name="Акцент4 6" xfId="582"/>
    <cellStyle name="Акцент4 6 2" xfId="583"/>
    <cellStyle name="Акцент4 7" xfId="584"/>
    <cellStyle name="Акцент4 7 2" xfId="585"/>
    <cellStyle name="Акцент4 8" xfId="586"/>
    <cellStyle name="Акцент4 8 2" xfId="587"/>
    <cellStyle name="Акцент4 9" xfId="588"/>
    <cellStyle name="Акцент4 9 2" xfId="589"/>
    <cellStyle name="Акцент4_Плата за комм. услуги (расчет) " xfId="590"/>
    <cellStyle name="Акцент5" xfId="591"/>
    <cellStyle name="Акцент5 2" xfId="592"/>
    <cellStyle name="Акцент5 2 2" xfId="593"/>
    <cellStyle name="Акцент5 3" xfId="594"/>
    <cellStyle name="Акцент5 3 2" xfId="595"/>
    <cellStyle name="Акцент5 4" xfId="596"/>
    <cellStyle name="Акцент5 4 2" xfId="597"/>
    <cellStyle name="Акцент5 5" xfId="598"/>
    <cellStyle name="Акцент5 5 2" xfId="599"/>
    <cellStyle name="Акцент5 6" xfId="600"/>
    <cellStyle name="Акцент5 6 2" xfId="601"/>
    <cellStyle name="Акцент5 7" xfId="602"/>
    <cellStyle name="Акцент5 7 2" xfId="603"/>
    <cellStyle name="Акцент5 8" xfId="604"/>
    <cellStyle name="Акцент5 8 2" xfId="605"/>
    <cellStyle name="Акцент5 9" xfId="606"/>
    <cellStyle name="Акцент5 9 2" xfId="607"/>
    <cellStyle name="Акцент5_Плата за комм. услуги (расчет) " xfId="608"/>
    <cellStyle name="Акцент6" xfId="609"/>
    <cellStyle name="Акцент6 2" xfId="610"/>
    <cellStyle name="Акцент6 2 2" xfId="611"/>
    <cellStyle name="Акцент6 3" xfId="612"/>
    <cellStyle name="Акцент6 3 2" xfId="613"/>
    <cellStyle name="Акцент6 4" xfId="614"/>
    <cellStyle name="Акцент6 4 2" xfId="615"/>
    <cellStyle name="Акцент6 5" xfId="616"/>
    <cellStyle name="Акцент6 5 2" xfId="617"/>
    <cellStyle name="Акцент6 6" xfId="618"/>
    <cellStyle name="Акцент6 6 2" xfId="619"/>
    <cellStyle name="Акцент6 7" xfId="620"/>
    <cellStyle name="Акцент6 7 2" xfId="621"/>
    <cellStyle name="Акцент6 8" xfId="622"/>
    <cellStyle name="Акцент6 8 2" xfId="623"/>
    <cellStyle name="Акцент6 9" xfId="624"/>
    <cellStyle name="Акцент6 9 2" xfId="625"/>
    <cellStyle name="Акцент6_Плата за комм. услуги (расчет) " xfId="626"/>
    <cellStyle name="Беззащитный" xfId="627"/>
    <cellStyle name="Ввод " xfId="628"/>
    <cellStyle name="Ввод  2" xfId="629"/>
    <cellStyle name="Ввод  2 2" xfId="630"/>
    <cellStyle name="Ввод  3" xfId="631"/>
    <cellStyle name="Ввод  3 2" xfId="632"/>
    <cellStyle name="Ввод  4" xfId="633"/>
    <cellStyle name="Ввод  4 2" xfId="634"/>
    <cellStyle name="Ввод  5" xfId="635"/>
    <cellStyle name="Ввод  5 2" xfId="636"/>
    <cellStyle name="Ввод  6" xfId="637"/>
    <cellStyle name="Ввод  6 2" xfId="638"/>
    <cellStyle name="Ввод  7" xfId="639"/>
    <cellStyle name="Ввод  7 2" xfId="640"/>
    <cellStyle name="Ввод  8" xfId="641"/>
    <cellStyle name="Ввод  8 2" xfId="642"/>
    <cellStyle name="Ввод  9" xfId="643"/>
    <cellStyle name="Ввод  9 2" xfId="644"/>
    <cellStyle name="Ввод _Плата за комм. услуги (расчет) " xfId="645"/>
    <cellStyle name="Вывод" xfId="646"/>
    <cellStyle name="Вывод 2" xfId="647"/>
    <cellStyle name="Вывод 2 2" xfId="648"/>
    <cellStyle name="Вывод 3" xfId="649"/>
    <cellStyle name="Вывод 3 2" xfId="650"/>
    <cellStyle name="Вывод 4" xfId="651"/>
    <cellStyle name="Вывод 4 2" xfId="652"/>
    <cellStyle name="Вывод 5" xfId="653"/>
    <cellStyle name="Вывод 5 2" xfId="654"/>
    <cellStyle name="Вывод 6" xfId="655"/>
    <cellStyle name="Вывод 6 2" xfId="656"/>
    <cellStyle name="Вывод 7" xfId="657"/>
    <cellStyle name="Вывод 7 2" xfId="658"/>
    <cellStyle name="Вывод 8" xfId="659"/>
    <cellStyle name="Вывод 8 2" xfId="660"/>
    <cellStyle name="Вывод 9" xfId="661"/>
    <cellStyle name="Вывод 9 2" xfId="662"/>
    <cellStyle name="Вывод_Плата за комм. услуги (расчет) " xfId="663"/>
    <cellStyle name="Вычисление" xfId="664"/>
    <cellStyle name="Вычисление 2" xfId="665"/>
    <cellStyle name="Вычисление 2 2" xfId="666"/>
    <cellStyle name="Вычисление 3" xfId="667"/>
    <cellStyle name="Вычисление 3 2" xfId="668"/>
    <cellStyle name="Вычисление 4" xfId="669"/>
    <cellStyle name="Вычисление 4 2" xfId="670"/>
    <cellStyle name="Вычисление 5" xfId="671"/>
    <cellStyle name="Вычисление 5 2" xfId="672"/>
    <cellStyle name="Вычисление 6" xfId="673"/>
    <cellStyle name="Вычисление 6 2" xfId="674"/>
    <cellStyle name="Вычисление 7" xfId="675"/>
    <cellStyle name="Вычисление 7 2" xfId="676"/>
    <cellStyle name="Вычисление 8" xfId="677"/>
    <cellStyle name="Вычисление 8 2" xfId="678"/>
    <cellStyle name="Вычисление 9" xfId="679"/>
    <cellStyle name="Вычисление 9 2" xfId="680"/>
    <cellStyle name="Вычисление_Плата за комм. услуги (расчет) " xfId="681"/>
    <cellStyle name="Hyperlink" xfId="682"/>
    <cellStyle name="Гиперссылка 2" xfId="683"/>
    <cellStyle name="Гиперссылка_PREDEL.JKH.2010(v1.3)" xfId="684"/>
    <cellStyle name="Гиперссылка_TR.TARIFF.AUTO.P.M.2.16" xfId="685"/>
    <cellStyle name="ДАТА" xfId="686"/>
    <cellStyle name="Currency" xfId="687"/>
    <cellStyle name="Currency [0]" xfId="688"/>
    <cellStyle name="Денежный 2" xfId="689"/>
    <cellStyle name="Заголовок" xfId="690"/>
    <cellStyle name="Заголовок 1" xfId="691"/>
    <cellStyle name="Заголовок 1 2" xfId="692"/>
    <cellStyle name="Заголовок 1 2 2" xfId="693"/>
    <cellStyle name="Заголовок 1 3" xfId="694"/>
    <cellStyle name="Заголовок 1 3 2" xfId="695"/>
    <cellStyle name="Заголовок 1 4" xfId="696"/>
    <cellStyle name="Заголовок 1 4 2" xfId="697"/>
    <cellStyle name="Заголовок 1 5" xfId="698"/>
    <cellStyle name="Заголовок 1 5 2" xfId="699"/>
    <cellStyle name="Заголовок 1 6" xfId="700"/>
    <cellStyle name="Заголовок 1 6 2" xfId="701"/>
    <cellStyle name="Заголовок 1 7" xfId="702"/>
    <cellStyle name="Заголовок 1 7 2" xfId="703"/>
    <cellStyle name="Заголовок 1 8" xfId="704"/>
    <cellStyle name="Заголовок 1 8 2" xfId="705"/>
    <cellStyle name="Заголовок 1 9" xfId="706"/>
    <cellStyle name="Заголовок 1 9 2" xfId="707"/>
    <cellStyle name="Заголовок 1_Плата за комм. услуги (расчет) " xfId="708"/>
    <cellStyle name="Заголовок 2" xfId="709"/>
    <cellStyle name="Заголовок 2 2" xfId="710"/>
    <cellStyle name="Заголовок 2 2 2" xfId="711"/>
    <cellStyle name="Заголовок 2 3" xfId="712"/>
    <cellStyle name="Заголовок 2 3 2" xfId="713"/>
    <cellStyle name="Заголовок 2 4" xfId="714"/>
    <cellStyle name="Заголовок 2 4 2" xfId="715"/>
    <cellStyle name="Заголовок 2 5" xfId="716"/>
    <cellStyle name="Заголовок 2 5 2" xfId="717"/>
    <cellStyle name="Заголовок 2 6" xfId="718"/>
    <cellStyle name="Заголовок 2 6 2" xfId="719"/>
    <cellStyle name="Заголовок 2 7" xfId="720"/>
    <cellStyle name="Заголовок 2 7 2" xfId="721"/>
    <cellStyle name="Заголовок 2 8" xfId="722"/>
    <cellStyle name="Заголовок 2 8 2" xfId="723"/>
    <cellStyle name="Заголовок 2 9" xfId="724"/>
    <cellStyle name="Заголовок 2 9 2" xfId="725"/>
    <cellStyle name="Заголовок 2_Плата за комм. услуги (расчет) " xfId="726"/>
    <cellStyle name="Заголовок 3" xfId="727"/>
    <cellStyle name="Заголовок 3 2" xfId="728"/>
    <cellStyle name="Заголовок 3 2 2" xfId="729"/>
    <cellStyle name="Заголовок 3 3" xfId="730"/>
    <cellStyle name="Заголовок 3 3 2" xfId="731"/>
    <cellStyle name="Заголовок 3 4" xfId="732"/>
    <cellStyle name="Заголовок 3 4 2" xfId="733"/>
    <cellStyle name="Заголовок 3 5" xfId="734"/>
    <cellStyle name="Заголовок 3 5 2" xfId="735"/>
    <cellStyle name="Заголовок 3 6" xfId="736"/>
    <cellStyle name="Заголовок 3 6 2" xfId="737"/>
    <cellStyle name="Заголовок 3 7" xfId="738"/>
    <cellStyle name="Заголовок 3 7 2" xfId="739"/>
    <cellStyle name="Заголовок 3 8" xfId="740"/>
    <cellStyle name="Заголовок 3 8 2" xfId="741"/>
    <cellStyle name="Заголовок 3 9" xfId="742"/>
    <cellStyle name="Заголовок 3 9 2" xfId="743"/>
    <cellStyle name="Заголовок 3_Плата за комм. услуги (расчет) " xfId="744"/>
    <cellStyle name="Заголовок 4" xfId="745"/>
    <cellStyle name="Заголовок 4 2" xfId="746"/>
    <cellStyle name="Заголовок 4 2 2" xfId="747"/>
    <cellStyle name="Заголовок 4 3" xfId="748"/>
    <cellStyle name="Заголовок 4 3 2" xfId="749"/>
    <cellStyle name="Заголовок 4 4" xfId="750"/>
    <cellStyle name="Заголовок 4 4 2" xfId="751"/>
    <cellStyle name="Заголовок 4 5" xfId="752"/>
    <cellStyle name="Заголовок 4 5 2" xfId="753"/>
    <cellStyle name="Заголовок 4 6" xfId="754"/>
    <cellStyle name="Заголовок 4 6 2" xfId="755"/>
    <cellStyle name="Заголовок 4 7" xfId="756"/>
    <cellStyle name="Заголовок 4 7 2" xfId="757"/>
    <cellStyle name="Заголовок 4 8" xfId="758"/>
    <cellStyle name="Заголовок 4 8 2" xfId="759"/>
    <cellStyle name="Заголовок 4 9" xfId="760"/>
    <cellStyle name="Заголовок 4 9 2" xfId="761"/>
    <cellStyle name="Заголовок 4_Плата за комм. услуги (расчет) " xfId="762"/>
    <cellStyle name="ЗАГОЛОВОК1" xfId="763"/>
    <cellStyle name="ЗАГОЛОВОК2" xfId="764"/>
    <cellStyle name="ЗаголовокСтолбца" xfId="765"/>
    <cellStyle name="Защитный" xfId="766"/>
    <cellStyle name="Значение" xfId="767"/>
    <cellStyle name="Зоголовок" xfId="768"/>
    <cellStyle name="Итог" xfId="769"/>
    <cellStyle name="Итог 2" xfId="770"/>
    <cellStyle name="Итог 2 2" xfId="771"/>
    <cellStyle name="Итог 3" xfId="772"/>
    <cellStyle name="Итог 3 2" xfId="773"/>
    <cellStyle name="Итог 4" xfId="774"/>
    <cellStyle name="Итог 4 2" xfId="775"/>
    <cellStyle name="Итог 5" xfId="776"/>
    <cellStyle name="Итог 5 2" xfId="777"/>
    <cellStyle name="Итог 6" xfId="778"/>
    <cellStyle name="Итог 6 2" xfId="779"/>
    <cellStyle name="Итог 7" xfId="780"/>
    <cellStyle name="Итог 7 2" xfId="781"/>
    <cellStyle name="Итог 8" xfId="782"/>
    <cellStyle name="Итог 8 2" xfId="783"/>
    <cellStyle name="Итог 9" xfId="784"/>
    <cellStyle name="Итог 9 2" xfId="785"/>
    <cellStyle name="Итог_Плата за комм. услуги (расчет) " xfId="786"/>
    <cellStyle name="Итого" xfId="787"/>
    <cellStyle name="ИТОГОВЫЙ" xfId="788"/>
    <cellStyle name="Контрольная ячейка" xfId="789"/>
    <cellStyle name="Контрольная ячейка 2" xfId="790"/>
    <cellStyle name="Контрольная ячейка 2 2" xfId="791"/>
    <cellStyle name="Контрольная ячейка 3" xfId="792"/>
    <cellStyle name="Контрольная ячейка 3 2" xfId="793"/>
    <cellStyle name="Контрольная ячейка 4" xfId="794"/>
    <cellStyle name="Контрольная ячейка 4 2" xfId="795"/>
    <cellStyle name="Контрольная ячейка 5" xfId="796"/>
    <cellStyle name="Контрольная ячейка 5 2" xfId="797"/>
    <cellStyle name="Контрольная ячейка 6" xfId="798"/>
    <cellStyle name="Контрольная ячейка 6 2" xfId="799"/>
    <cellStyle name="Контрольная ячейка 7" xfId="800"/>
    <cellStyle name="Контрольная ячейка 7 2" xfId="801"/>
    <cellStyle name="Контрольная ячейка 8" xfId="802"/>
    <cellStyle name="Контрольная ячейка 8 2" xfId="803"/>
    <cellStyle name="Контрольная ячейка 9" xfId="804"/>
    <cellStyle name="Контрольная ячейка 9 2" xfId="805"/>
    <cellStyle name="Контрольная ячейка_Плата за комм. услуги (расчет) " xfId="806"/>
    <cellStyle name="Мои наименования показателей" xfId="807"/>
    <cellStyle name="Мои наименования показателей 2" xfId="808"/>
    <cellStyle name="Мои наименования показателей 3" xfId="809"/>
    <cellStyle name="Мои наименования показателей 4" xfId="810"/>
    <cellStyle name="Мои наименования показателей 5" xfId="811"/>
    <cellStyle name="Мои наименования показателей 6" xfId="812"/>
    <cellStyle name="Мои наименования показателей 6 2" xfId="813"/>
    <cellStyle name="Мои наименования показателей 7" xfId="814"/>
    <cellStyle name="Мои наименования показателей 7 2" xfId="815"/>
    <cellStyle name="Мои наименования показателей 8" xfId="816"/>
    <cellStyle name="Мои наименования показателей 8 2" xfId="817"/>
    <cellStyle name="Мои наименования показателей_BALANCE.TBO.1.71" xfId="818"/>
    <cellStyle name="Мой заголовок" xfId="819"/>
    <cellStyle name="Мой заголовок листа" xfId="820"/>
    <cellStyle name="назв фил" xfId="821"/>
    <cellStyle name="Название" xfId="822"/>
    <cellStyle name="Название 2" xfId="823"/>
    <cellStyle name="Название 2 2" xfId="824"/>
    <cellStyle name="Название 3" xfId="825"/>
    <cellStyle name="Название 3 2" xfId="826"/>
    <cellStyle name="Название 4" xfId="827"/>
    <cellStyle name="Название 4 2" xfId="828"/>
    <cellStyle name="Название 5" xfId="829"/>
    <cellStyle name="Название 5 2" xfId="830"/>
    <cellStyle name="Название 6" xfId="831"/>
    <cellStyle name="Название 6 2" xfId="832"/>
    <cellStyle name="Название 7" xfId="833"/>
    <cellStyle name="Название 7 2" xfId="834"/>
    <cellStyle name="Название 8" xfId="835"/>
    <cellStyle name="Название 8 2" xfId="836"/>
    <cellStyle name="Название 9" xfId="837"/>
    <cellStyle name="Название 9 2" xfId="838"/>
    <cellStyle name="Название_Плата за комм. услуги (расчет) " xfId="839"/>
    <cellStyle name="Нейтральный" xfId="840"/>
    <cellStyle name="Нейтральный 2" xfId="841"/>
    <cellStyle name="Нейтральный 2 2" xfId="842"/>
    <cellStyle name="Нейтральный 3" xfId="843"/>
    <cellStyle name="Нейтральный 3 2" xfId="844"/>
    <cellStyle name="Нейтральный 4" xfId="845"/>
    <cellStyle name="Нейтральный 4 2" xfId="846"/>
    <cellStyle name="Нейтральный 5" xfId="847"/>
    <cellStyle name="Нейтральный 5 2" xfId="848"/>
    <cellStyle name="Нейтральный 6" xfId="849"/>
    <cellStyle name="Нейтральный 6 2" xfId="850"/>
    <cellStyle name="Нейтральный 7" xfId="851"/>
    <cellStyle name="Нейтральный 7 2" xfId="852"/>
    <cellStyle name="Нейтральный 8" xfId="853"/>
    <cellStyle name="Нейтральный 8 2" xfId="854"/>
    <cellStyle name="Нейтральный 9" xfId="855"/>
    <cellStyle name="Нейтральный 9 2" xfId="856"/>
    <cellStyle name="Нейтральный_Плата за комм. услуги (расчет) " xfId="857"/>
    <cellStyle name="Обычный 10" xfId="858"/>
    <cellStyle name="Обычный 11" xfId="859"/>
    <cellStyle name="Обычный 12" xfId="860"/>
    <cellStyle name="Обычный 14" xfId="861"/>
    <cellStyle name="Обычный 16" xfId="862"/>
    <cellStyle name="Обычный 2" xfId="863"/>
    <cellStyle name="Обычный 2 10" xfId="864"/>
    <cellStyle name="Обычный 2 2" xfId="865"/>
    <cellStyle name="Обычный 2 2 2" xfId="866"/>
    <cellStyle name="Обычный 2 3" xfId="867"/>
    <cellStyle name="Обычный 2 3 2" xfId="868"/>
    <cellStyle name="Обычный 2 4" xfId="869"/>
    <cellStyle name="Обычный 2 4 2" xfId="870"/>
    <cellStyle name="Обычный 2 5" xfId="871"/>
    <cellStyle name="Обычный 2 5 2" xfId="872"/>
    <cellStyle name="Обычный 2 6" xfId="873"/>
    <cellStyle name="Обычный 2 6 2" xfId="874"/>
    <cellStyle name="Обычный 2 7" xfId="875"/>
    <cellStyle name="Обычный 2 8" xfId="876"/>
    <cellStyle name="Обычный 2 9" xfId="877"/>
    <cellStyle name="Обычный 2_EE.FORMA15.BS.4.78(v0.1)" xfId="878"/>
    <cellStyle name="Обычный 3" xfId="879"/>
    <cellStyle name="Обычный 4" xfId="880"/>
    <cellStyle name="Обычный 4 2" xfId="881"/>
    <cellStyle name="Обычный 4_Исходные данные для модели" xfId="882"/>
    <cellStyle name="Обычный 5" xfId="883"/>
    <cellStyle name="Обычный 6" xfId="884"/>
    <cellStyle name="Обычный 7" xfId="885"/>
    <cellStyle name="Обычный 8" xfId="886"/>
    <cellStyle name="Обычный 9" xfId="887"/>
    <cellStyle name="Обычный_BALANCE.VODOSN.2008YEAR_JKK.33.VS.1.77" xfId="888"/>
    <cellStyle name="Обычный_BALANCE.WARM.2007YEAR(FACT)" xfId="889"/>
    <cellStyle name="Обычный_EE.RGEN.2.73 (17.11.2009)" xfId="890"/>
    <cellStyle name="Обычный_Forma_1" xfId="891"/>
    <cellStyle name="Обычный_OREP.JKH.POD.2010YEAR(v1.0)" xfId="892"/>
    <cellStyle name="Обычный_OREP.JKH.POD.2010YEAR(v1.1)" xfId="893"/>
    <cellStyle name="Обычный_PREDEL.JKH.2010(v1.3)" xfId="894"/>
    <cellStyle name="Обычный_PRIL1.ELECTR" xfId="895"/>
    <cellStyle name="Обычный_PRIL4.JKU.7.28(04.03.2009)" xfId="896"/>
    <cellStyle name="Обычный_ЖКУ_проект3" xfId="897"/>
    <cellStyle name="Обычный_Мониторинг инвестиций" xfId="898"/>
    <cellStyle name="Обычный_Мониторинг по тарифам ТОWRK_BU" xfId="899"/>
    <cellStyle name="Обычный_нормативы потребл.ТЭР натурал." xfId="900"/>
    <cellStyle name="Обычный_Приложение 3 (вода) мет" xfId="901"/>
    <cellStyle name="Обычный_Свердловск Индексы факт по посел" xfId="902"/>
    <cellStyle name="Обычный_форма 1 водопровод для орг" xfId="903"/>
    <cellStyle name="Followed Hyperlink" xfId="904"/>
    <cellStyle name="Плохой" xfId="905"/>
    <cellStyle name="Плохой 2" xfId="906"/>
    <cellStyle name="Плохой 2 2" xfId="907"/>
    <cellStyle name="Плохой 3" xfId="908"/>
    <cellStyle name="Плохой 3 2" xfId="909"/>
    <cellStyle name="Плохой 4" xfId="910"/>
    <cellStyle name="Плохой 4 2" xfId="911"/>
    <cellStyle name="Плохой 5" xfId="912"/>
    <cellStyle name="Плохой 5 2" xfId="913"/>
    <cellStyle name="Плохой 6" xfId="914"/>
    <cellStyle name="Плохой 6 2" xfId="915"/>
    <cellStyle name="Плохой 7" xfId="916"/>
    <cellStyle name="Плохой 7 2" xfId="917"/>
    <cellStyle name="Плохой 8" xfId="918"/>
    <cellStyle name="Плохой 8 2" xfId="919"/>
    <cellStyle name="Плохой 9" xfId="920"/>
    <cellStyle name="Плохой 9 2" xfId="921"/>
    <cellStyle name="Плохой_Плата за комм. услуги (расчет) " xfId="922"/>
    <cellStyle name="По центру с переносом" xfId="923"/>
    <cellStyle name="По ширине с переносом" xfId="924"/>
    <cellStyle name="Поле ввода" xfId="925"/>
    <cellStyle name="Пояснение" xfId="926"/>
    <cellStyle name="Пояснение 2" xfId="927"/>
    <cellStyle name="Пояснение 2 2" xfId="928"/>
    <cellStyle name="Пояснение 3" xfId="929"/>
    <cellStyle name="Пояснение 3 2" xfId="930"/>
    <cellStyle name="Пояснение 4" xfId="931"/>
    <cellStyle name="Пояснение 4 2" xfId="932"/>
    <cellStyle name="Пояснение 5" xfId="933"/>
    <cellStyle name="Пояснение 5 2" xfId="934"/>
    <cellStyle name="Пояснение 6" xfId="935"/>
    <cellStyle name="Пояснение 6 2" xfId="936"/>
    <cellStyle name="Пояснение 7" xfId="937"/>
    <cellStyle name="Пояснение 7 2" xfId="938"/>
    <cellStyle name="Пояснение 8" xfId="939"/>
    <cellStyle name="Пояснение 8 2" xfId="940"/>
    <cellStyle name="Пояснение 9" xfId="941"/>
    <cellStyle name="Пояснение 9 2" xfId="942"/>
    <cellStyle name="Пояснение_Плата за комм. услуги (расчет) " xfId="943"/>
    <cellStyle name="Примечание" xfId="944"/>
    <cellStyle name="Примечание 10" xfId="945"/>
    <cellStyle name="Примечание 10 2" xfId="946"/>
    <cellStyle name="Примечание 11" xfId="947"/>
    <cellStyle name="Примечание 11 2" xfId="948"/>
    <cellStyle name="Примечание 12" xfId="949"/>
    <cellStyle name="Примечание 12 2" xfId="950"/>
    <cellStyle name="Примечание 2" xfId="951"/>
    <cellStyle name="Примечание 2 2" xfId="952"/>
    <cellStyle name="Примечание 2 3" xfId="953"/>
    <cellStyle name="Примечание 2 4" xfId="954"/>
    <cellStyle name="Примечание 2 5" xfId="955"/>
    <cellStyle name="Примечание 2 6" xfId="956"/>
    <cellStyle name="Примечание 2 7" xfId="957"/>
    <cellStyle name="Примечание 3" xfId="958"/>
    <cellStyle name="Примечание 4" xfId="959"/>
    <cellStyle name="Примечание 5" xfId="960"/>
    <cellStyle name="Примечание 6" xfId="961"/>
    <cellStyle name="Примечание 6 2" xfId="962"/>
    <cellStyle name="Примечание 7" xfId="963"/>
    <cellStyle name="Примечание 7 2" xfId="964"/>
    <cellStyle name="Примечание 8" xfId="965"/>
    <cellStyle name="Примечание 8 2" xfId="966"/>
    <cellStyle name="Примечание 9" xfId="967"/>
    <cellStyle name="Примечание 9 2" xfId="968"/>
    <cellStyle name="Percent" xfId="969"/>
    <cellStyle name="Процентный 2" xfId="970"/>
    <cellStyle name="Процентный 2 2" xfId="971"/>
    <cellStyle name="Процентный 2 3" xfId="972"/>
    <cellStyle name="Процентный 3" xfId="973"/>
    <cellStyle name="Процентный 4" xfId="974"/>
    <cellStyle name="Связанная ячейка" xfId="975"/>
    <cellStyle name="Связанная ячейка 2" xfId="976"/>
    <cellStyle name="Связанная ячейка 2 2" xfId="977"/>
    <cellStyle name="Связанная ячейка 3" xfId="978"/>
    <cellStyle name="Связанная ячейка 3 2" xfId="979"/>
    <cellStyle name="Связанная ячейка 4" xfId="980"/>
    <cellStyle name="Связанная ячейка 4 2" xfId="981"/>
    <cellStyle name="Связанная ячейка 5" xfId="982"/>
    <cellStyle name="Связанная ячейка 5 2" xfId="983"/>
    <cellStyle name="Связанная ячейка 6" xfId="984"/>
    <cellStyle name="Связанная ячейка 6 2" xfId="985"/>
    <cellStyle name="Связанная ячейка 7" xfId="986"/>
    <cellStyle name="Связанная ячейка 7 2" xfId="987"/>
    <cellStyle name="Связанная ячейка 8" xfId="988"/>
    <cellStyle name="Связанная ячейка 8 2" xfId="989"/>
    <cellStyle name="Связанная ячейка 9" xfId="990"/>
    <cellStyle name="Связанная ячейка 9 2" xfId="991"/>
    <cellStyle name="Связанная ячейка_Плата за комм. услуги (расчет) " xfId="992"/>
    <cellStyle name="Стиль 1" xfId="993"/>
    <cellStyle name="Стиль 1 2" xfId="994"/>
    <cellStyle name="Стиль 2" xfId="995"/>
    <cellStyle name="Стиль 3" xfId="996"/>
    <cellStyle name="ТЕКСТ" xfId="997"/>
    <cellStyle name="Текст предупреждения" xfId="998"/>
    <cellStyle name="Текст предупреждения 2" xfId="999"/>
    <cellStyle name="Текст предупреждения 2 2" xfId="1000"/>
    <cellStyle name="Текст предупреждения 3" xfId="1001"/>
    <cellStyle name="Текст предупреждения 3 2" xfId="1002"/>
    <cellStyle name="Текст предупреждения 4" xfId="1003"/>
    <cellStyle name="Текст предупреждения 4 2" xfId="1004"/>
    <cellStyle name="Текст предупреждения 5" xfId="1005"/>
    <cellStyle name="Текст предупреждения 5 2" xfId="1006"/>
    <cellStyle name="Текст предупреждения 6" xfId="1007"/>
    <cellStyle name="Текст предупреждения 6 2" xfId="1008"/>
    <cellStyle name="Текст предупреждения 7" xfId="1009"/>
    <cellStyle name="Текст предупреждения 7 2" xfId="1010"/>
    <cellStyle name="Текст предупреждения 8" xfId="1011"/>
    <cellStyle name="Текст предупреждения 8 2" xfId="1012"/>
    <cellStyle name="Текст предупреждения 9" xfId="1013"/>
    <cellStyle name="Текст предупреждения 9 2" xfId="1014"/>
    <cellStyle name="Текст предупреждения_Плата за комм. услуги (расчет) " xfId="1015"/>
    <cellStyle name="Текстовый" xfId="1016"/>
    <cellStyle name="Тысячи [0]_22гк" xfId="1017"/>
    <cellStyle name="Тысячи_22гк" xfId="1018"/>
    <cellStyle name="ФИКСИРОВАННЫЙ" xfId="1019"/>
    <cellStyle name="Comma" xfId="1020"/>
    <cellStyle name="Comma [0]" xfId="1021"/>
    <cellStyle name="Финансовый 2" xfId="1022"/>
    <cellStyle name="Финансовый 2 2" xfId="1023"/>
    <cellStyle name="Финансовый 3" xfId="1024"/>
    <cellStyle name="Формула" xfId="1025"/>
    <cellStyle name="Формула 2" xfId="1026"/>
    <cellStyle name="Формула_A РТ 2009 Рязаньэнерго" xfId="1027"/>
    <cellStyle name="ФормулаВБ" xfId="1028"/>
    <cellStyle name="ФормулаНаКонтроль" xfId="1029"/>
    <cellStyle name="Хороший" xfId="1030"/>
    <cellStyle name="Хороший 2" xfId="1031"/>
    <cellStyle name="Хороший 2 2" xfId="1032"/>
    <cellStyle name="Хороший 3" xfId="1033"/>
    <cellStyle name="Хороший 3 2" xfId="1034"/>
    <cellStyle name="Хороший 4" xfId="1035"/>
    <cellStyle name="Хороший 4 2" xfId="1036"/>
    <cellStyle name="Хороший 5" xfId="1037"/>
    <cellStyle name="Хороший 5 2" xfId="1038"/>
    <cellStyle name="Хороший 6" xfId="1039"/>
    <cellStyle name="Хороший 6 2" xfId="1040"/>
    <cellStyle name="Хороший 7" xfId="1041"/>
    <cellStyle name="Хороший 7 2" xfId="1042"/>
    <cellStyle name="Хороший 8" xfId="1043"/>
    <cellStyle name="Хороший 8 2" xfId="1044"/>
    <cellStyle name="Хороший 9" xfId="1045"/>
    <cellStyle name="Хороший 9 2" xfId="1046"/>
    <cellStyle name="Хороший_Плата за комм. услуги (расчет) " xfId="1047"/>
    <cellStyle name="Цифры по центру с десятыми" xfId="1048"/>
    <cellStyle name="Џђћ–…ќ’ќ›‰" xfId="1049"/>
    <cellStyle name="Шапка таблицы" xfId="10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35</xdr:row>
      <xdr:rowOff>133350</xdr:rowOff>
    </xdr:from>
    <xdr:to>
      <xdr:col>16</xdr:col>
      <xdr:colOff>0</xdr:colOff>
      <xdr:row>37</xdr:row>
      <xdr:rowOff>133350</xdr:rowOff>
    </xdr:to>
    <xdr:sp>
      <xdr:nvSpPr>
        <xdr:cNvPr id="1" name="Прямоугольник 1"/>
        <xdr:cNvSpPr>
          <a:spLocks/>
        </xdr:cNvSpPr>
      </xdr:nvSpPr>
      <xdr:spPr>
        <a:xfrm>
          <a:off x="409575" y="5667375"/>
          <a:ext cx="9734550" cy="28575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Обратите внимание:при отсутствии данных в любой из голубых ячеек на листе "Титульный" скрываюются листы для заполнения.</a:t>
          </a:r>
        </a:p>
      </xdr:txBody>
    </xdr:sp>
    <xdr:clientData/>
  </xdr:twoCellAnchor>
  <xdr:twoCellAnchor editAs="oneCell">
    <xdr:from>
      <xdr:col>12</xdr:col>
      <xdr:colOff>0</xdr:colOff>
      <xdr:row>49</xdr:row>
      <xdr:rowOff>28575</xdr:rowOff>
    </xdr:from>
    <xdr:to>
      <xdr:col>14</xdr:col>
      <xdr:colOff>685800</xdr:colOff>
      <xdr:row>51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77438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13</xdr:row>
      <xdr:rowOff>76200</xdr:rowOff>
    </xdr:from>
    <xdr:to>
      <xdr:col>8</xdr:col>
      <xdr:colOff>161925</xdr:colOff>
      <xdr:row>13</xdr:row>
      <xdr:rowOff>352425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2743200"/>
          <a:ext cx="1571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Q53"/>
  <sheetViews>
    <sheetView zoomScalePageLayoutView="0" workbookViewId="0" topLeftCell="A22">
      <selection activeCell="A1" sqref="A1"/>
    </sheetView>
  </sheetViews>
  <sheetFormatPr defaultColWidth="9.00390625" defaultRowHeight="12.75"/>
  <cols>
    <col min="1" max="2" width="2.75390625" style="52" customWidth="1"/>
    <col min="3" max="15" width="9.125" style="52" customWidth="1"/>
    <col min="16" max="16" width="9.00390625" style="52" customWidth="1"/>
    <col min="17" max="18" width="2.75390625" style="52" customWidth="1"/>
    <col min="19" max="16384" width="9.125" style="52" customWidth="1"/>
  </cols>
  <sheetData>
    <row r="1" spans="14:15" ht="11.25">
      <c r="N1" s="53"/>
      <c r="O1" s="53"/>
    </row>
    <row r="2" spans="2:17" ht="12.75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84"/>
      <c r="O2" s="84"/>
      <c r="P2" s="293" t="str">
        <f>"Версия "&amp;GetVersion()</f>
        <v>Версия 1.1</v>
      </c>
      <c r="Q2" s="294"/>
    </row>
    <row r="3" spans="2:17" ht="30.75" customHeight="1">
      <c r="B3" s="56"/>
      <c r="C3" s="295" t="s">
        <v>592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34"/>
    </row>
    <row r="4" spans="2:17" ht="12.75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8"/>
      <c r="P4" s="58"/>
      <c r="Q4" s="34"/>
    </row>
    <row r="5" spans="2:17" ht="15" customHeight="1">
      <c r="B5" s="56"/>
      <c r="C5" s="298" t="s">
        <v>667</v>
      </c>
      <c r="D5" s="298"/>
      <c r="E5" s="298"/>
      <c r="F5" s="298"/>
      <c r="G5" s="298"/>
      <c r="H5" s="298"/>
      <c r="I5" s="57"/>
      <c r="J5" s="57"/>
      <c r="K5" s="57"/>
      <c r="L5" s="57"/>
      <c r="M5" s="57"/>
      <c r="N5" s="58"/>
      <c r="O5" s="58"/>
      <c r="P5" s="57"/>
      <c r="Q5" s="59"/>
    </row>
    <row r="6" spans="2:17" ht="27" customHeight="1">
      <c r="B6" s="56"/>
      <c r="C6" s="300" t="s">
        <v>538</v>
      </c>
      <c r="D6" s="300"/>
      <c r="E6" s="300"/>
      <c r="F6" s="300"/>
      <c r="G6" s="300"/>
      <c r="H6" s="300"/>
      <c r="I6" s="57"/>
      <c r="J6" s="57"/>
      <c r="K6" s="57"/>
      <c r="L6" s="57"/>
      <c r="M6" s="57"/>
      <c r="N6" s="57"/>
      <c r="O6" s="57"/>
      <c r="P6" s="57"/>
      <c r="Q6" s="59"/>
    </row>
    <row r="7" spans="2:17" ht="11.25"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9"/>
    </row>
    <row r="8" spans="2:17" ht="11.25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9"/>
    </row>
    <row r="9" spans="2:17" ht="11.25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9"/>
    </row>
    <row r="10" spans="2:17" ht="11.25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9"/>
    </row>
    <row r="11" spans="2:17" ht="11.25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9"/>
    </row>
    <row r="12" spans="2:17" ht="11.25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9"/>
    </row>
    <row r="13" spans="2:17" ht="11.25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9"/>
    </row>
    <row r="14" spans="2:17" ht="11.25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9"/>
    </row>
    <row r="15" spans="2:17" ht="11.25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9"/>
    </row>
    <row r="16" spans="2:17" ht="11.25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9"/>
    </row>
    <row r="17" spans="2:17" ht="11.25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9"/>
    </row>
    <row r="18" spans="2:17" ht="11.25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9"/>
    </row>
    <row r="19" spans="2:17" ht="11.25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9"/>
    </row>
    <row r="20" spans="2:17" ht="11.25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9"/>
    </row>
    <row r="21" spans="2:17" ht="11.25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9"/>
    </row>
    <row r="22" spans="2:17" ht="11.25" customHeight="1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9"/>
    </row>
    <row r="23" spans="2:17" ht="11.25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9"/>
    </row>
    <row r="24" spans="2:17" ht="11.25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9"/>
    </row>
    <row r="25" spans="2:17" ht="11.25"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9"/>
    </row>
    <row r="26" spans="2:17" ht="11.25"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9"/>
    </row>
    <row r="27" spans="2:17" ht="11.25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9"/>
    </row>
    <row r="28" spans="2:17" ht="11.25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9"/>
    </row>
    <row r="29" spans="2:17" ht="11.25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9"/>
    </row>
    <row r="30" spans="2:17" ht="11.25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9"/>
    </row>
    <row r="31" spans="2:17" ht="11.25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9"/>
    </row>
    <row r="32" spans="2:17" ht="11.25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9"/>
    </row>
    <row r="33" spans="2:17" ht="11.25"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9"/>
    </row>
    <row r="34" spans="2:17" ht="11.25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9"/>
    </row>
    <row r="35" spans="2:17" ht="11.25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9"/>
    </row>
    <row r="36" spans="2:17" ht="11.25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9"/>
    </row>
    <row r="37" spans="2:17" ht="11.25">
      <c r="B37" s="56"/>
      <c r="C37" s="301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59"/>
    </row>
    <row r="38" spans="2:17" ht="11.25">
      <c r="B38" s="5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59"/>
    </row>
    <row r="39" spans="2:17" ht="11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9"/>
    </row>
    <row r="40" spans="1:17" s="90" customFormat="1" ht="11.25">
      <c r="A40" s="85"/>
      <c r="B40" s="86"/>
      <c r="C40" s="299" t="s">
        <v>861</v>
      </c>
      <c r="D40" s="299"/>
      <c r="E40" s="299"/>
      <c r="F40" s="299"/>
      <c r="G40" s="299"/>
      <c r="H40" s="299"/>
      <c r="I40" s="87"/>
      <c r="J40" s="87"/>
      <c r="K40" s="87"/>
      <c r="L40" s="87"/>
      <c r="M40" s="87"/>
      <c r="N40" s="88"/>
      <c r="O40" s="88"/>
      <c r="P40" s="88"/>
      <c r="Q40" s="89"/>
    </row>
    <row r="41" spans="1:17" s="90" customFormat="1" ht="11.25">
      <c r="A41" s="85"/>
      <c r="B41" s="86"/>
      <c r="C41" s="286" t="s">
        <v>862</v>
      </c>
      <c r="D41" s="286"/>
      <c r="E41" s="287"/>
      <c r="F41" s="288"/>
      <c r="G41" s="288"/>
      <c r="H41" s="288"/>
      <c r="I41" s="288"/>
      <c r="J41" s="288"/>
      <c r="K41" s="288"/>
      <c r="L41" s="86"/>
      <c r="M41" s="87"/>
      <c r="N41" s="88"/>
      <c r="O41" s="88"/>
      <c r="P41" s="88"/>
      <c r="Q41" s="89"/>
    </row>
    <row r="42" spans="1:17" s="90" customFormat="1" ht="11.25">
      <c r="A42" s="85"/>
      <c r="B42" s="86"/>
      <c r="C42" s="286" t="s">
        <v>863</v>
      </c>
      <c r="D42" s="286"/>
      <c r="E42" s="287"/>
      <c r="F42" s="288"/>
      <c r="G42" s="288"/>
      <c r="H42" s="288"/>
      <c r="I42" s="288"/>
      <c r="J42" s="288"/>
      <c r="K42" s="288"/>
      <c r="L42" s="86"/>
      <c r="M42" s="87"/>
      <c r="N42" s="88"/>
      <c r="O42" s="88"/>
      <c r="P42" s="88"/>
      <c r="Q42" s="89"/>
    </row>
    <row r="43" spans="1:17" s="90" customFormat="1" ht="11.25">
      <c r="A43" s="85"/>
      <c r="B43" s="86"/>
      <c r="C43" s="286" t="s">
        <v>655</v>
      </c>
      <c r="D43" s="286"/>
      <c r="E43" s="292"/>
      <c r="F43" s="288"/>
      <c r="G43" s="288"/>
      <c r="H43" s="288"/>
      <c r="I43" s="288"/>
      <c r="J43" s="288"/>
      <c r="K43" s="288"/>
      <c r="L43" s="86"/>
      <c r="M43" s="87"/>
      <c r="N43" s="88"/>
      <c r="O43" s="88"/>
      <c r="P43" s="88"/>
      <c r="Q43" s="89"/>
    </row>
    <row r="44" spans="1:17" s="90" customFormat="1" ht="11.25">
      <c r="A44" s="85"/>
      <c r="B44" s="86"/>
      <c r="C44" s="286" t="s">
        <v>864</v>
      </c>
      <c r="D44" s="286"/>
      <c r="E44" s="290"/>
      <c r="F44" s="289"/>
      <c r="G44" s="289"/>
      <c r="H44" s="289"/>
      <c r="I44" s="289"/>
      <c r="J44" s="289"/>
      <c r="K44" s="287"/>
      <c r="L44" s="86"/>
      <c r="M44" s="87"/>
      <c r="N44" s="88"/>
      <c r="O44" s="88"/>
      <c r="P44" s="88"/>
      <c r="Q44" s="89"/>
    </row>
    <row r="45" spans="1:17" s="90" customFormat="1" ht="25.5" customHeight="1">
      <c r="A45" s="85"/>
      <c r="B45" s="86"/>
      <c r="C45" s="286" t="s">
        <v>865</v>
      </c>
      <c r="D45" s="286"/>
      <c r="E45" s="289" t="s">
        <v>866</v>
      </c>
      <c r="F45" s="289"/>
      <c r="G45" s="289"/>
      <c r="H45" s="289"/>
      <c r="I45" s="289"/>
      <c r="J45" s="289"/>
      <c r="K45" s="287"/>
      <c r="L45" s="86"/>
      <c r="M45" s="87"/>
      <c r="N45" s="88"/>
      <c r="O45" s="88"/>
      <c r="P45" s="88"/>
      <c r="Q45" s="89"/>
    </row>
    <row r="46" spans="1:17" s="90" customFormat="1" ht="11.25">
      <c r="A46" s="85"/>
      <c r="B46" s="86"/>
      <c r="C46" s="91"/>
      <c r="D46" s="91"/>
      <c r="E46" s="91"/>
      <c r="F46" s="91"/>
      <c r="G46" s="91"/>
      <c r="H46" s="91"/>
      <c r="I46" s="87"/>
      <c r="J46" s="87"/>
      <c r="K46" s="87"/>
      <c r="L46" s="87"/>
      <c r="M46" s="87"/>
      <c r="N46" s="88"/>
      <c r="O46" s="88"/>
      <c r="P46" s="88"/>
      <c r="Q46" s="89"/>
    </row>
    <row r="47" spans="1:17" s="90" customFormat="1" ht="11.25">
      <c r="A47" s="85"/>
      <c r="B47" s="86"/>
      <c r="C47" s="299" t="s">
        <v>867</v>
      </c>
      <c r="D47" s="299"/>
      <c r="E47" s="299"/>
      <c r="F47" s="299"/>
      <c r="G47" s="299"/>
      <c r="H47" s="299"/>
      <c r="I47" s="87"/>
      <c r="J47" s="87"/>
      <c r="K47" s="87"/>
      <c r="L47" s="87"/>
      <c r="M47" s="87"/>
      <c r="N47" s="88"/>
      <c r="O47" s="88"/>
      <c r="P47" s="88"/>
      <c r="Q47" s="89"/>
    </row>
    <row r="48" spans="1:17" s="90" customFormat="1" ht="11.25">
      <c r="A48" s="85"/>
      <c r="B48" s="86"/>
      <c r="C48" s="286" t="s">
        <v>862</v>
      </c>
      <c r="D48" s="286"/>
      <c r="E48" s="287"/>
      <c r="F48" s="291"/>
      <c r="G48" s="291"/>
      <c r="H48" s="291"/>
      <c r="I48" s="291"/>
      <c r="J48" s="291"/>
      <c r="K48" s="291"/>
      <c r="L48" s="86"/>
      <c r="M48" s="87"/>
      <c r="N48" s="88"/>
      <c r="O48" s="88"/>
      <c r="P48" s="88"/>
      <c r="Q48" s="89"/>
    </row>
    <row r="49" spans="1:17" s="90" customFormat="1" ht="11.25">
      <c r="A49" s="85"/>
      <c r="B49" s="86"/>
      <c r="C49" s="286" t="s">
        <v>863</v>
      </c>
      <c r="D49" s="286"/>
      <c r="E49" s="303"/>
      <c r="F49" s="291"/>
      <c r="G49" s="291"/>
      <c r="H49" s="291"/>
      <c r="I49" s="291"/>
      <c r="J49" s="291"/>
      <c r="K49" s="291"/>
      <c r="L49" s="86"/>
      <c r="M49" s="87"/>
      <c r="N49" s="88"/>
      <c r="O49" s="88"/>
      <c r="P49" s="88"/>
      <c r="Q49" s="89"/>
    </row>
    <row r="50" spans="1:17" s="90" customFormat="1" ht="11.25">
      <c r="A50" s="85"/>
      <c r="B50" s="86"/>
      <c r="C50" s="286" t="s">
        <v>655</v>
      </c>
      <c r="D50" s="286"/>
      <c r="E50" s="304"/>
      <c r="F50" s="305"/>
      <c r="G50" s="305"/>
      <c r="H50" s="305"/>
      <c r="I50" s="305"/>
      <c r="J50" s="305"/>
      <c r="K50" s="305"/>
      <c r="L50" s="86"/>
      <c r="M50" s="87"/>
      <c r="N50" s="88"/>
      <c r="O50" s="88"/>
      <c r="P50" s="88"/>
      <c r="Q50" s="89"/>
    </row>
    <row r="51" spans="1:17" s="90" customFormat="1" ht="11.25">
      <c r="A51" s="85"/>
      <c r="B51" s="86"/>
      <c r="C51" s="286" t="s">
        <v>864</v>
      </c>
      <c r="D51" s="286"/>
      <c r="E51" s="290"/>
      <c r="F51" s="289"/>
      <c r="G51" s="289"/>
      <c r="H51" s="289"/>
      <c r="I51" s="289"/>
      <c r="J51" s="289"/>
      <c r="K51" s="287"/>
      <c r="L51" s="86"/>
      <c r="M51" s="87"/>
      <c r="N51" s="88"/>
      <c r="O51" s="88"/>
      <c r="P51" s="88"/>
      <c r="Q51" s="89"/>
    </row>
    <row r="52" spans="1:17" s="90" customFormat="1" ht="11.25" customHeight="1">
      <c r="A52" s="85"/>
      <c r="B52" s="86"/>
      <c r="C52" s="286" t="s">
        <v>865</v>
      </c>
      <c r="D52" s="286"/>
      <c r="E52" s="289"/>
      <c r="F52" s="289"/>
      <c r="G52" s="289"/>
      <c r="H52" s="289"/>
      <c r="I52" s="289"/>
      <c r="J52" s="289"/>
      <c r="K52" s="289"/>
      <c r="L52" s="86"/>
      <c r="M52" s="87"/>
      <c r="N52" s="88"/>
      <c r="O52" s="88"/>
      <c r="P52" s="88"/>
      <c r="Q52" s="89"/>
    </row>
    <row r="53" spans="2:17" ht="11.25"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2"/>
    </row>
  </sheetData>
  <sheetProtection password="FA9C" sheet="1" objects="1" scenarios="1" formatColumns="0" formatRows="0"/>
  <mergeCells count="27">
    <mergeCell ref="C44:D44"/>
    <mergeCell ref="C47:H47"/>
    <mergeCell ref="C52:D52"/>
    <mergeCell ref="E52:K52"/>
    <mergeCell ref="C49:D49"/>
    <mergeCell ref="E49:K49"/>
    <mergeCell ref="C50:D50"/>
    <mergeCell ref="E50:K50"/>
    <mergeCell ref="C51:D51"/>
    <mergeCell ref="E51:K51"/>
    <mergeCell ref="E43:K43"/>
    <mergeCell ref="P2:Q2"/>
    <mergeCell ref="C3:P3"/>
    <mergeCell ref="C5:H5"/>
    <mergeCell ref="C40:H40"/>
    <mergeCell ref="C6:H6"/>
    <mergeCell ref="C37:P38"/>
    <mergeCell ref="C48:D48"/>
    <mergeCell ref="C41:D41"/>
    <mergeCell ref="E41:K41"/>
    <mergeCell ref="C42:D42"/>
    <mergeCell ref="E42:K42"/>
    <mergeCell ref="C45:D45"/>
    <mergeCell ref="E45:K45"/>
    <mergeCell ref="E44:K44"/>
    <mergeCell ref="E48:K48"/>
    <mergeCell ref="C43:D43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5892420" r:id="rId1"/>
    <oleObject progId="Word.Document.8" shapeId="5892425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3" width="9.125" style="93" customWidth="1"/>
    <col min="4" max="4" width="16.125" style="93" customWidth="1"/>
    <col min="5" max="5" width="17.25390625" style="93" customWidth="1"/>
    <col min="6" max="6" width="14.875" style="93" customWidth="1"/>
    <col min="7" max="7" width="14.00390625" style="93" customWidth="1"/>
    <col min="8" max="8" width="20.125" style="93" customWidth="1"/>
    <col min="9" max="16384" width="9.125" style="93" customWidth="1"/>
  </cols>
  <sheetData>
    <row r="1" spans="2:8" ht="11.25">
      <c r="B1" s="93" t="s">
        <v>0</v>
      </c>
      <c r="C1" s="93" t="s">
        <v>1</v>
      </c>
      <c r="D1" s="93" t="s">
        <v>20</v>
      </c>
      <c r="E1" s="93" t="s">
        <v>21</v>
      </c>
      <c r="F1" s="93" t="s">
        <v>22</v>
      </c>
      <c r="G1" s="93" t="s">
        <v>23</v>
      </c>
      <c r="H1" s="93" t="s">
        <v>24</v>
      </c>
    </row>
    <row r="2" spans="1:8" ht="11.25">
      <c r="A2" s="93" t="s">
        <v>25</v>
      </c>
      <c r="B2" s="93" t="s">
        <v>766</v>
      </c>
      <c r="C2" s="93" t="s">
        <v>581</v>
      </c>
      <c r="D2" s="93" t="s">
        <v>581</v>
      </c>
      <c r="E2" s="93" t="s">
        <v>139</v>
      </c>
      <c r="F2" s="93" t="s">
        <v>140</v>
      </c>
      <c r="G2" s="93" t="s">
        <v>40</v>
      </c>
      <c r="H2" s="93" t="s">
        <v>526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9" customWidth="1"/>
  </cols>
  <sheetData>
    <row r="1" spans="1:3" ht="11.25">
      <c r="A1" s="39" t="s">
        <v>21</v>
      </c>
      <c r="B1" s="39" t="s">
        <v>22</v>
      </c>
      <c r="C1" s="39" t="s">
        <v>23</v>
      </c>
    </row>
    <row r="2" spans="1:5" ht="11.25">
      <c r="A2" s="39" t="s">
        <v>687</v>
      </c>
      <c r="B2" s="39" t="s">
        <v>792</v>
      </c>
      <c r="C2" s="39" t="s">
        <v>246</v>
      </c>
      <c r="D2" s="39" t="s">
        <v>687</v>
      </c>
      <c r="E2" s="39" t="s">
        <v>2</v>
      </c>
    </row>
    <row r="3" spans="1:5" ht="11.25">
      <c r="A3" s="39" t="s">
        <v>687</v>
      </c>
      <c r="B3" s="39" t="s">
        <v>687</v>
      </c>
      <c r="C3" s="39" t="s">
        <v>245</v>
      </c>
      <c r="D3" s="39" t="s">
        <v>712</v>
      </c>
      <c r="E3" s="39" t="s">
        <v>3</v>
      </c>
    </row>
    <row r="4" spans="1:5" ht="11.25">
      <c r="A4" s="39" t="s">
        <v>687</v>
      </c>
      <c r="B4" s="39" t="s">
        <v>688</v>
      </c>
      <c r="C4" s="39" t="s">
        <v>689</v>
      </c>
      <c r="D4" s="39" t="s">
        <v>739</v>
      </c>
      <c r="E4" s="39" t="s">
        <v>4</v>
      </c>
    </row>
    <row r="5" spans="1:5" ht="11.25">
      <c r="A5" s="39" t="s">
        <v>687</v>
      </c>
      <c r="B5" s="39" t="s">
        <v>247</v>
      </c>
      <c r="C5" s="39" t="s">
        <v>248</v>
      </c>
      <c r="D5" s="39" t="s">
        <v>691</v>
      </c>
      <c r="E5" s="39" t="s">
        <v>5</v>
      </c>
    </row>
    <row r="6" spans="1:5" ht="11.25">
      <c r="A6" s="39" t="s">
        <v>687</v>
      </c>
      <c r="B6" s="39" t="s">
        <v>249</v>
      </c>
      <c r="C6" s="39" t="s">
        <v>250</v>
      </c>
      <c r="D6" s="39" t="s">
        <v>727</v>
      </c>
      <c r="E6" s="39" t="s">
        <v>6</v>
      </c>
    </row>
    <row r="7" spans="1:5" ht="11.25">
      <c r="A7" s="39" t="s">
        <v>687</v>
      </c>
      <c r="B7" s="39" t="s">
        <v>707</v>
      </c>
      <c r="C7" s="39" t="s">
        <v>708</v>
      </c>
      <c r="D7" s="39" t="s">
        <v>755</v>
      </c>
      <c r="E7" s="39" t="s">
        <v>7</v>
      </c>
    </row>
    <row r="8" spans="1:5" ht="11.25">
      <c r="A8" s="39" t="s">
        <v>687</v>
      </c>
      <c r="B8" s="39" t="s">
        <v>251</v>
      </c>
      <c r="C8" s="39" t="s">
        <v>252</v>
      </c>
      <c r="D8" s="39" t="s">
        <v>766</v>
      </c>
      <c r="E8" s="39" t="s">
        <v>8</v>
      </c>
    </row>
    <row r="9" spans="1:5" ht="11.25">
      <c r="A9" s="39" t="s">
        <v>687</v>
      </c>
      <c r="B9" s="39" t="s">
        <v>738</v>
      </c>
      <c r="C9" s="39" t="s">
        <v>709</v>
      </c>
      <c r="D9" s="39" t="s">
        <v>715</v>
      </c>
      <c r="E9" s="39" t="s">
        <v>9</v>
      </c>
    </row>
    <row r="10" spans="1:5" ht="11.25">
      <c r="A10" s="39" t="s">
        <v>687</v>
      </c>
      <c r="B10" s="93" t="s">
        <v>710</v>
      </c>
      <c r="C10" s="39" t="s">
        <v>711</v>
      </c>
      <c r="D10" s="39" t="s">
        <v>735</v>
      </c>
      <c r="E10" s="39" t="s">
        <v>10</v>
      </c>
    </row>
    <row r="11" spans="1:5" ht="11.25">
      <c r="A11" s="39" t="s">
        <v>687</v>
      </c>
      <c r="B11" s="39" t="s">
        <v>253</v>
      </c>
      <c r="C11" s="39" t="s">
        <v>254</v>
      </c>
      <c r="D11" s="39" t="s">
        <v>781</v>
      </c>
      <c r="E11" s="39" t="s">
        <v>11</v>
      </c>
    </row>
    <row r="12" spans="1:5" ht="11.25">
      <c r="A12" s="39" t="s">
        <v>687</v>
      </c>
      <c r="B12" s="39" t="s">
        <v>255</v>
      </c>
      <c r="C12" s="39" t="s">
        <v>256</v>
      </c>
      <c r="D12" s="39" t="s">
        <v>782</v>
      </c>
      <c r="E12" s="39" t="s">
        <v>12</v>
      </c>
    </row>
    <row r="13" spans="1:5" ht="11.25">
      <c r="A13" s="39" t="s">
        <v>687</v>
      </c>
      <c r="B13" s="39" t="s">
        <v>854</v>
      </c>
      <c r="C13" s="39" t="s">
        <v>257</v>
      </c>
      <c r="D13" s="39" t="s">
        <v>785</v>
      </c>
      <c r="E13" s="39" t="s">
        <v>13</v>
      </c>
    </row>
    <row r="14" spans="1:5" ht="11.25">
      <c r="A14" s="39" t="s">
        <v>712</v>
      </c>
      <c r="B14" s="39" t="s">
        <v>259</v>
      </c>
      <c r="C14" s="39" t="s">
        <v>260</v>
      </c>
      <c r="D14" s="39" t="s">
        <v>788</v>
      </c>
      <c r="E14" s="39" t="s">
        <v>14</v>
      </c>
    </row>
    <row r="15" spans="1:5" ht="11.25">
      <c r="A15" s="39" t="s">
        <v>712</v>
      </c>
      <c r="B15" s="39" t="s">
        <v>261</v>
      </c>
      <c r="C15" s="39" t="s">
        <v>262</v>
      </c>
      <c r="D15" s="39" t="s">
        <v>772</v>
      </c>
      <c r="E15" s="39" t="s">
        <v>15</v>
      </c>
    </row>
    <row r="16" spans="1:5" ht="11.25">
      <c r="A16" s="39" t="s">
        <v>712</v>
      </c>
      <c r="B16" s="39" t="s">
        <v>263</v>
      </c>
      <c r="C16" s="39" t="s">
        <v>264</v>
      </c>
      <c r="D16" s="39" t="s">
        <v>793</v>
      </c>
      <c r="E16" s="39" t="s">
        <v>16</v>
      </c>
    </row>
    <row r="17" spans="1:5" ht="11.25">
      <c r="A17" s="39" t="s">
        <v>712</v>
      </c>
      <c r="B17" s="39" t="s">
        <v>712</v>
      </c>
      <c r="C17" s="39" t="s">
        <v>258</v>
      </c>
      <c r="D17" s="39" t="s">
        <v>809</v>
      </c>
      <c r="E17" s="39" t="s">
        <v>17</v>
      </c>
    </row>
    <row r="18" spans="1:5" ht="11.25">
      <c r="A18" s="39" t="s">
        <v>712</v>
      </c>
      <c r="B18" s="39" t="s">
        <v>265</v>
      </c>
      <c r="C18" s="39" t="s">
        <v>266</v>
      </c>
      <c r="D18" s="39" t="s">
        <v>829</v>
      </c>
      <c r="E18" s="39" t="s">
        <v>18</v>
      </c>
    </row>
    <row r="19" spans="1:5" ht="11.25">
      <c r="A19" s="39" t="s">
        <v>712</v>
      </c>
      <c r="B19" s="39" t="s">
        <v>267</v>
      </c>
      <c r="C19" s="39" t="s">
        <v>268</v>
      </c>
      <c r="D19" s="39" t="s">
        <v>812</v>
      </c>
      <c r="E19" s="39" t="s">
        <v>19</v>
      </c>
    </row>
    <row r="20" spans="1:3" ht="11.25">
      <c r="A20" s="39" t="s">
        <v>712</v>
      </c>
      <c r="B20" s="39" t="s">
        <v>269</v>
      </c>
      <c r="C20" s="39" t="s">
        <v>270</v>
      </c>
    </row>
    <row r="21" spans="1:3" ht="11.25">
      <c r="A21" s="39" t="s">
        <v>712</v>
      </c>
      <c r="B21" s="39" t="s">
        <v>271</v>
      </c>
      <c r="C21" s="39" t="s">
        <v>272</v>
      </c>
    </row>
    <row r="22" spans="1:3" ht="11.25">
      <c r="A22" s="39" t="s">
        <v>712</v>
      </c>
      <c r="B22" s="39" t="s">
        <v>273</v>
      </c>
      <c r="C22" s="39" t="s">
        <v>274</v>
      </c>
    </row>
    <row r="23" spans="1:3" ht="11.25">
      <c r="A23" s="39" t="s">
        <v>712</v>
      </c>
      <c r="B23" s="39" t="s">
        <v>275</v>
      </c>
      <c r="C23" s="39" t="s">
        <v>276</v>
      </c>
    </row>
    <row r="24" spans="1:3" ht="11.25">
      <c r="A24" s="39" t="s">
        <v>712</v>
      </c>
      <c r="B24" s="39" t="s">
        <v>277</v>
      </c>
      <c r="C24" s="39" t="s">
        <v>278</v>
      </c>
    </row>
    <row r="25" spans="1:3" ht="11.25">
      <c r="A25" s="39" t="s">
        <v>712</v>
      </c>
      <c r="B25" s="39" t="s">
        <v>279</v>
      </c>
      <c r="C25" s="39" t="s">
        <v>280</v>
      </c>
    </row>
    <row r="26" spans="1:3" ht="11.25">
      <c r="A26" s="39" t="s">
        <v>712</v>
      </c>
      <c r="B26" s="39" t="s">
        <v>242</v>
      </c>
      <c r="C26" s="39" t="s">
        <v>281</v>
      </c>
    </row>
    <row r="27" spans="1:3" ht="11.25">
      <c r="A27" s="39" t="s">
        <v>712</v>
      </c>
      <c r="B27" s="39" t="s">
        <v>282</v>
      </c>
      <c r="C27" s="39" t="s">
        <v>283</v>
      </c>
    </row>
    <row r="28" spans="1:3" ht="11.25">
      <c r="A28" s="39" t="s">
        <v>712</v>
      </c>
      <c r="B28" s="39" t="s">
        <v>284</v>
      </c>
      <c r="C28" s="39" t="s">
        <v>285</v>
      </c>
    </row>
    <row r="29" spans="1:3" ht="11.25">
      <c r="A29" s="39" t="s">
        <v>712</v>
      </c>
      <c r="B29" s="39" t="s">
        <v>286</v>
      </c>
      <c r="C29" s="39" t="s">
        <v>287</v>
      </c>
    </row>
    <row r="30" spans="1:3" ht="11.25">
      <c r="A30" s="39" t="s">
        <v>712</v>
      </c>
      <c r="B30" s="39" t="s">
        <v>288</v>
      </c>
      <c r="C30" s="39" t="s">
        <v>289</v>
      </c>
    </row>
    <row r="31" spans="1:3" ht="11.25">
      <c r="A31" s="39" t="s">
        <v>739</v>
      </c>
      <c r="B31" s="39" t="s">
        <v>291</v>
      </c>
      <c r="C31" s="39" t="s">
        <v>292</v>
      </c>
    </row>
    <row r="32" spans="1:3" ht="11.25">
      <c r="A32" s="39" t="s">
        <v>739</v>
      </c>
      <c r="B32" s="39" t="s">
        <v>739</v>
      </c>
      <c r="C32" s="39" t="s">
        <v>290</v>
      </c>
    </row>
    <row r="33" spans="1:3" ht="11.25">
      <c r="A33" s="39" t="s">
        <v>739</v>
      </c>
      <c r="B33" s="39" t="s">
        <v>740</v>
      </c>
      <c r="C33" s="39" t="s">
        <v>741</v>
      </c>
    </row>
    <row r="34" spans="1:3" ht="11.25">
      <c r="A34" s="39" t="s">
        <v>739</v>
      </c>
      <c r="B34" s="39" t="s">
        <v>293</v>
      </c>
      <c r="C34" s="39" t="s">
        <v>294</v>
      </c>
    </row>
    <row r="35" spans="1:3" ht="11.25">
      <c r="A35" s="39" t="s">
        <v>739</v>
      </c>
      <c r="B35" s="39" t="s">
        <v>295</v>
      </c>
      <c r="C35" s="39" t="s">
        <v>296</v>
      </c>
    </row>
    <row r="36" spans="1:3" ht="11.25">
      <c r="A36" s="39" t="s">
        <v>739</v>
      </c>
      <c r="B36" s="39" t="s">
        <v>297</v>
      </c>
      <c r="C36" s="39" t="s">
        <v>298</v>
      </c>
    </row>
    <row r="37" spans="1:3" ht="11.25">
      <c r="A37" s="39" t="s">
        <v>739</v>
      </c>
      <c r="B37" s="39" t="s">
        <v>299</v>
      </c>
      <c r="C37" s="39" t="s">
        <v>300</v>
      </c>
    </row>
    <row r="38" spans="1:3" ht="11.25">
      <c r="A38" s="39" t="s">
        <v>739</v>
      </c>
      <c r="B38" s="39" t="s">
        <v>742</v>
      </c>
      <c r="C38" s="39" t="s">
        <v>743</v>
      </c>
    </row>
    <row r="39" spans="1:3" ht="11.25">
      <c r="A39" s="39" t="s">
        <v>739</v>
      </c>
      <c r="B39" s="39" t="s">
        <v>301</v>
      </c>
      <c r="C39" s="39" t="s">
        <v>302</v>
      </c>
    </row>
    <row r="40" spans="1:3" ht="11.25">
      <c r="A40" s="39" t="s">
        <v>739</v>
      </c>
      <c r="B40" s="39" t="s">
        <v>303</v>
      </c>
      <c r="C40" s="39" t="s">
        <v>304</v>
      </c>
    </row>
    <row r="41" spans="1:3" ht="11.25">
      <c r="A41" s="39" t="s">
        <v>739</v>
      </c>
      <c r="B41" s="39" t="s">
        <v>305</v>
      </c>
      <c r="C41" s="39" t="s">
        <v>306</v>
      </c>
    </row>
    <row r="42" spans="1:3" ht="11.25">
      <c r="A42" s="39" t="s">
        <v>739</v>
      </c>
      <c r="B42" s="39" t="s">
        <v>307</v>
      </c>
      <c r="C42" s="39" t="s">
        <v>308</v>
      </c>
    </row>
    <row r="43" spans="1:3" ht="11.25">
      <c r="A43" s="39" t="s">
        <v>739</v>
      </c>
      <c r="B43" s="39" t="s">
        <v>309</v>
      </c>
      <c r="C43" s="39" t="s">
        <v>310</v>
      </c>
    </row>
    <row r="44" spans="1:3" ht="11.25">
      <c r="A44" s="39" t="s">
        <v>739</v>
      </c>
      <c r="B44" s="39" t="s">
        <v>850</v>
      </c>
      <c r="C44" s="39" t="s">
        <v>851</v>
      </c>
    </row>
    <row r="45" spans="1:3" ht="11.25">
      <c r="A45" s="39" t="s">
        <v>739</v>
      </c>
      <c r="B45" s="39" t="s">
        <v>311</v>
      </c>
      <c r="C45" s="39" t="s">
        <v>312</v>
      </c>
    </row>
    <row r="46" spans="1:3" ht="11.25">
      <c r="A46" s="39" t="s">
        <v>739</v>
      </c>
      <c r="B46" s="39" t="s">
        <v>313</v>
      </c>
      <c r="C46" s="39" t="s">
        <v>314</v>
      </c>
    </row>
    <row r="47" spans="1:3" ht="11.25">
      <c r="A47" s="39" t="s">
        <v>691</v>
      </c>
      <c r="B47" s="39" t="s">
        <v>316</v>
      </c>
      <c r="C47" s="39" t="s">
        <v>317</v>
      </c>
    </row>
    <row r="48" spans="1:3" ht="11.25">
      <c r="A48" s="39" t="s">
        <v>691</v>
      </c>
      <c r="B48" s="39" t="s">
        <v>244</v>
      </c>
      <c r="C48" s="39" t="s">
        <v>318</v>
      </c>
    </row>
    <row r="49" spans="1:3" ht="11.25">
      <c r="A49" s="39" t="s">
        <v>691</v>
      </c>
      <c r="B49" s="39" t="s">
        <v>691</v>
      </c>
      <c r="C49" s="39" t="s">
        <v>315</v>
      </c>
    </row>
    <row r="50" spans="1:3" ht="11.25">
      <c r="A50" s="39" t="s">
        <v>691</v>
      </c>
      <c r="B50" s="39" t="s">
        <v>319</v>
      </c>
      <c r="C50" s="39" t="s">
        <v>320</v>
      </c>
    </row>
    <row r="51" spans="1:3" ht="11.25">
      <c r="A51" s="39" t="s">
        <v>691</v>
      </c>
      <c r="B51" s="39" t="s">
        <v>579</v>
      </c>
      <c r="C51" s="39" t="s">
        <v>744</v>
      </c>
    </row>
    <row r="52" spans="1:3" ht="11.25">
      <c r="A52" s="39" t="s">
        <v>691</v>
      </c>
      <c r="B52" s="39" t="s">
        <v>321</v>
      </c>
      <c r="C52" s="39" t="s">
        <v>322</v>
      </c>
    </row>
    <row r="53" spans="1:3" ht="11.25">
      <c r="A53" s="39" t="s">
        <v>691</v>
      </c>
      <c r="B53" s="39" t="s">
        <v>745</v>
      </c>
      <c r="C53" s="39" t="s">
        <v>746</v>
      </c>
    </row>
    <row r="54" spans="1:3" ht="11.25">
      <c r="A54" s="39" t="s">
        <v>691</v>
      </c>
      <c r="B54" s="39" t="s">
        <v>747</v>
      </c>
      <c r="C54" s="39" t="s">
        <v>748</v>
      </c>
    </row>
    <row r="55" spans="1:3" ht="11.25">
      <c r="A55" s="39" t="s">
        <v>691</v>
      </c>
      <c r="B55" s="39" t="s">
        <v>323</v>
      </c>
      <c r="C55" s="39" t="s">
        <v>324</v>
      </c>
    </row>
    <row r="56" spans="1:3" ht="11.25">
      <c r="A56" s="39" t="s">
        <v>691</v>
      </c>
      <c r="B56" s="39" t="s">
        <v>325</v>
      </c>
      <c r="C56" s="39" t="s">
        <v>326</v>
      </c>
    </row>
    <row r="57" spans="1:3" ht="11.25">
      <c r="A57" s="39" t="s">
        <v>691</v>
      </c>
      <c r="B57" s="39" t="s">
        <v>736</v>
      </c>
      <c r="C57" s="39" t="s">
        <v>694</v>
      </c>
    </row>
    <row r="58" spans="1:3" ht="11.25">
      <c r="A58" s="39" t="s">
        <v>691</v>
      </c>
      <c r="B58" s="39" t="s">
        <v>660</v>
      </c>
      <c r="C58" s="39" t="s">
        <v>661</v>
      </c>
    </row>
    <row r="59" spans="1:3" ht="11.25">
      <c r="A59" s="39" t="s">
        <v>691</v>
      </c>
      <c r="B59" s="39" t="s">
        <v>327</v>
      </c>
      <c r="C59" s="39" t="s">
        <v>328</v>
      </c>
    </row>
    <row r="60" spans="1:3" ht="11.25">
      <c r="A60" s="39" t="s">
        <v>691</v>
      </c>
      <c r="B60" s="39" t="s">
        <v>329</v>
      </c>
      <c r="C60" s="39" t="s">
        <v>330</v>
      </c>
    </row>
    <row r="61" spans="1:3" ht="11.25">
      <c r="A61" s="39" t="s">
        <v>691</v>
      </c>
      <c r="B61" s="39" t="s">
        <v>845</v>
      </c>
      <c r="C61" s="39" t="s">
        <v>846</v>
      </c>
    </row>
    <row r="62" spans="1:3" ht="11.25">
      <c r="A62" s="39" t="s">
        <v>691</v>
      </c>
      <c r="B62" s="39" t="s">
        <v>676</v>
      </c>
      <c r="C62" s="39" t="s">
        <v>331</v>
      </c>
    </row>
    <row r="63" spans="1:3" ht="11.25">
      <c r="A63" s="39" t="s">
        <v>691</v>
      </c>
      <c r="B63" s="39" t="s">
        <v>849</v>
      </c>
      <c r="C63" s="39" t="s">
        <v>332</v>
      </c>
    </row>
    <row r="64" spans="1:3" ht="11.25">
      <c r="A64" s="39" t="s">
        <v>691</v>
      </c>
      <c r="B64" s="39" t="s">
        <v>662</v>
      </c>
      <c r="C64" s="39" t="s">
        <v>663</v>
      </c>
    </row>
    <row r="65" spans="1:3" ht="11.25">
      <c r="A65" s="39" t="s">
        <v>691</v>
      </c>
      <c r="B65" s="39" t="s">
        <v>664</v>
      </c>
      <c r="C65" s="39" t="s">
        <v>665</v>
      </c>
    </row>
    <row r="66" spans="1:3" ht="11.25">
      <c r="A66" s="39" t="s">
        <v>691</v>
      </c>
      <c r="B66" s="39" t="s">
        <v>855</v>
      </c>
      <c r="C66" s="39" t="s">
        <v>333</v>
      </c>
    </row>
    <row r="67" spans="1:3" ht="11.25">
      <c r="A67" s="39" t="s">
        <v>691</v>
      </c>
      <c r="B67" s="39" t="s">
        <v>334</v>
      </c>
      <c r="C67" s="39" t="s">
        <v>335</v>
      </c>
    </row>
    <row r="68" spans="1:3" ht="11.25">
      <c r="A68" s="39" t="s">
        <v>727</v>
      </c>
      <c r="B68" s="39" t="s">
        <v>727</v>
      </c>
      <c r="C68" s="39" t="s">
        <v>336</v>
      </c>
    </row>
    <row r="69" spans="1:3" ht="11.25">
      <c r="A69" s="39" t="s">
        <v>727</v>
      </c>
      <c r="B69" s="39" t="s">
        <v>728</v>
      </c>
      <c r="C69" s="39" t="s">
        <v>729</v>
      </c>
    </row>
    <row r="70" spans="1:3" ht="11.25">
      <c r="A70" s="39" t="s">
        <v>727</v>
      </c>
      <c r="B70" s="39" t="s">
        <v>337</v>
      </c>
      <c r="C70" s="39" t="s">
        <v>338</v>
      </c>
    </row>
    <row r="71" spans="1:3" ht="11.25">
      <c r="A71" s="39" t="s">
        <v>727</v>
      </c>
      <c r="B71" s="39" t="s">
        <v>677</v>
      </c>
      <c r="C71" s="39" t="s">
        <v>678</v>
      </c>
    </row>
    <row r="72" spans="1:3" ht="11.25">
      <c r="A72" s="39" t="s">
        <v>727</v>
      </c>
      <c r="B72" s="39" t="s">
        <v>737</v>
      </c>
      <c r="C72" s="39" t="s">
        <v>679</v>
      </c>
    </row>
    <row r="73" spans="1:3" ht="11.25">
      <c r="A73" s="39" t="s">
        <v>727</v>
      </c>
      <c r="B73" s="39" t="s">
        <v>680</v>
      </c>
      <c r="C73" s="39" t="s">
        <v>713</v>
      </c>
    </row>
    <row r="74" spans="1:3" ht="11.25">
      <c r="A74" s="39" t="s">
        <v>727</v>
      </c>
      <c r="B74" s="39" t="s">
        <v>659</v>
      </c>
      <c r="C74" s="39" t="s">
        <v>339</v>
      </c>
    </row>
    <row r="75" spans="1:3" ht="11.25">
      <c r="A75" s="39" t="s">
        <v>727</v>
      </c>
      <c r="B75" s="39" t="s">
        <v>730</v>
      </c>
      <c r="C75" s="39" t="s">
        <v>340</v>
      </c>
    </row>
    <row r="76" spans="1:3" ht="11.25">
      <c r="A76" s="39" t="s">
        <v>727</v>
      </c>
      <c r="B76" s="39" t="s">
        <v>578</v>
      </c>
      <c r="C76" s="39" t="s">
        <v>714</v>
      </c>
    </row>
    <row r="77" spans="1:3" ht="11.25">
      <c r="A77" s="39" t="s">
        <v>727</v>
      </c>
      <c r="B77" s="39" t="s">
        <v>658</v>
      </c>
      <c r="C77" s="39" t="s">
        <v>749</v>
      </c>
    </row>
    <row r="78" spans="1:3" ht="11.25">
      <c r="A78" s="39" t="s">
        <v>727</v>
      </c>
      <c r="B78" s="39" t="s">
        <v>553</v>
      </c>
      <c r="C78" s="39" t="s">
        <v>847</v>
      </c>
    </row>
    <row r="79" spans="1:3" ht="11.25">
      <c r="A79" s="39" t="s">
        <v>727</v>
      </c>
      <c r="B79" s="39" t="s">
        <v>750</v>
      </c>
      <c r="C79" s="39" t="s">
        <v>751</v>
      </c>
    </row>
    <row r="80" spans="1:3" ht="11.25">
      <c r="A80" s="39" t="s">
        <v>727</v>
      </c>
      <c r="B80" s="39" t="s">
        <v>752</v>
      </c>
      <c r="C80" s="39" t="s">
        <v>753</v>
      </c>
    </row>
    <row r="81" spans="1:3" ht="11.25">
      <c r="A81" s="39" t="s">
        <v>727</v>
      </c>
      <c r="B81" s="39" t="s">
        <v>841</v>
      </c>
      <c r="C81" s="39" t="s">
        <v>341</v>
      </c>
    </row>
    <row r="82" spans="1:3" ht="11.25">
      <c r="A82" s="39" t="s">
        <v>727</v>
      </c>
      <c r="B82" s="39" t="s">
        <v>684</v>
      </c>
      <c r="C82" s="39" t="s">
        <v>754</v>
      </c>
    </row>
    <row r="83" spans="1:3" ht="11.25">
      <c r="A83" s="39" t="s">
        <v>755</v>
      </c>
      <c r="B83" s="39" t="s">
        <v>756</v>
      </c>
      <c r="C83" s="39" t="s">
        <v>757</v>
      </c>
    </row>
    <row r="84" spans="1:3" ht="11.25">
      <c r="A84" s="39" t="s">
        <v>755</v>
      </c>
      <c r="B84" s="39" t="s">
        <v>343</v>
      </c>
      <c r="C84" s="39" t="s">
        <v>344</v>
      </c>
    </row>
    <row r="85" spans="1:3" ht="11.25">
      <c r="A85" s="39" t="s">
        <v>755</v>
      </c>
      <c r="B85" s="39" t="s">
        <v>758</v>
      </c>
      <c r="C85" s="39" t="s">
        <v>759</v>
      </c>
    </row>
    <row r="86" spans="1:3" ht="11.25">
      <c r="A86" s="39" t="s">
        <v>755</v>
      </c>
      <c r="B86" s="39" t="s">
        <v>760</v>
      </c>
      <c r="C86" s="39" t="s">
        <v>761</v>
      </c>
    </row>
    <row r="87" spans="1:3" ht="11.25">
      <c r="A87" s="39" t="s">
        <v>755</v>
      </c>
      <c r="B87" s="39" t="s">
        <v>755</v>
      </c>
      <c r="C87" s="39" t="s">
        <v>342</v>
      </c>
    </row>
    <row r="88" spans="1:3" ht="11.25">
      <c r="A88" s="39" t="s">
        <v>755</v>
      </c>
      <c r="B88" s="39" t="s">
        <v>762</v>
      </c>
      <c r="C88" s="39" t="s">
        <v>763</v>
      </c>
    </row>
    <row r="89" spans="1:3" ht="11.25">
      <c r="A89" s="39" t="s">
        <v>755</v>
      </c>
      <c r="B89" s="39" t="s">
        <v>345</v>
      </c>
      <c r="C89" s="39" t="s">
        <v>346</v>
      </c>
    </row>
    <row r="90" spans="1:3" ht="11.25">
      <c r="A90" s="39" t="s">
        <v>755</v>
      </c>
      <c r="B90" s="39" t="s">
        <v>825</v>
      </c>
      <c r="C90" s="39" t="s">
        <v>347</v>
      </c>
    </row>
    <row r="91" spans="1:3" ht="11.25">
      <c r="A91" s="39" t="s">
        <v>755</v>
      </c>
      <c r="B91" s="39" t="s">
        <v>348</v>
      </c>
      <c r="C91" s="39" t="s">
        <v>349</v>
      </c>
    </row>
    <row r="92" spans="1:3" ht="11.25">
      <c r="A92" s="39" t="s">
        <v>755</v>
      </c>
      <c r="B92" s="39" t="s">
        <v>764</v>
      </c>
      <c r="C92" s="39" t="s">
        <v>765</v>
      </c>
    </row>
    <row r="93" spans="1:3" ht="11.25">
      <c r="A93" s="39" t="s">
        <v>755</v>
      </c>
      <c r="B93" s="39" t="s">
        <v>350</v>
      </c>
      <c r="C93" s="39" t="s">
        <v>351</v>
      </c>
    </row>
    <row r="94" spans="1:3" ht="11.25">
      <c r="A94" s="39" t="s">
        <v>755</v>
      </c>
      <c r="B94" s="39" t="s">
        <v>834</v>
      </c>
      <c r="C94" s="39" t="s">
        <v>835</v>
      </c>
    </row>
    <row r="95" spans="1:3" ht="11.25">
      <c r="A95" s="39" t="s">
        <v>755</v>
      </c>
      <c r="B95" s="39" t="s">
        <v>352</v>
      </c>
      <c r="C95" s="39" t="s">
        <v>353</v>
      </c>
    </row>
    <row r="96" spans="1:3" ht="11.25">
      <c r="A96" s="39" t="s">
        <v>755</v>
      </c>
      <c r="B96" s="39" t="s">
        <v>686</v>
      </c>
      <c r="C96" s="39" t="s">
        <v>354</v>
      </c>
    </row>
    <row r="97" spans="1:3" ht="11.25">
      <c r="A97" s="39" t="s">
        <v>755</v>
      </c>
      <c r="B97" s="39" t="s">
        <v>842</v>
      </c>
      <c r="C97" s="39" t="s">
        <v>843</v>
      </c>
    </row>
    <row r="98" spans="1:3" ht="11.25">
      <c r="A98" s="39" t="s">
        <v>755</v>
      </c>
      <c r="B98" s="39" t="s">
        <v>856</v>
      </c>
      <c r="C98" s="39" t="s">
        <v>355</v>
      </c>
    </row>
    <row r="99" spans="1:3" ht="11.25">
      <c r="A99" s="39" t="s">
        <v>755</v>
      </c>
      <c r="B99" s="39" t="s">
        <v>356</v>
      </c>
      <c r="C99" s="39" t="s">
        <v>357</v>
      </c>
    </row>
    <row r="100" spans="1:3" ht="11.25">
      <c r="A100" s="39" t="s">
        <v>755</v>
      </c>
      <c r="B100" s="39" t="s">
        <v>358</v>
      </c>
      <c r="C100" s="39" t="s">
        <v>844</v>
      </c>
    </row>
    <row r="101" spans="1:3" ht="11.25">
      <c r="A101" s="39" t="s">
        <v>766</v>
      </c>
      <c r="B101" s="39" t="s">
        <v>359</v>
      </c>
      <c r="C101" s="39" t="s">
        <v>360</v>
      </c>
    </row>
    <row r="102" spans="1:3" ht="11.25">
      <c r="A102" s="39" t="s">
        <v>766</v>
      </c>
      <c r="B102" s="39" t="s">
        <v>361</v>
      </c>
      <c r="C102" s="39" t="s">
        <v>362</v>
      </c>
    </row>
    <row r="103" spans="1:3" ht="11.25">
      <c r="A103" s="39" t="s">
        <v>766</v>
      </c>
      <c r="B103" s="39" t="s">
        <v>768</v>
      </c>
      <c r="C103" s="39" t="s">
        <v>769</v>
      </c>
    </row>
    <row r="104" spans="1:3" ht="11.25">
      <c r="A104" s="39" t="s">
        <v>766</v>
      </c>
      <c r="B104" s="39" t="s">
        <v>766</v>
      </c>
      <c r="C104" s="39" t="s">
        <v>767</v>
      </c>
    </row>
    <row r="105" spans="1:3" ht="11.25">
      <c r="A105" s="39" t="s">
        <v>766</v>
      </c>
      <c r="B105" s="39" t="s">
        <v>363</v>
      </c>
      <c r="C105" s="39" t="s">
        <v>364</v>
      </c>
    </row>
    <row r="106" spans="1:3" ht="11.25">
      <c r="A106" s="39" t="s">
        <v>766</v>
      </c>
      <c r="B106" s="39" t="s">
        <v>365</v>
      </c>
      <c r="C106" s="39" t="s">
        <v>366</v>
      </c>
    </row>
    <row r="107" spans="1:3" ht="11.25">
      <c r="A107" s="39" t="s">
        <v>766</v>
      </c>
      <c r="B107" s="39" t="s">
        <v>367</v>
      </c>
      <c r="C107" s="39" t="s">
        <v>368</v>
      </c>
    </row>
    <row r="108" spans="1:3" ht="11.25">
      <c r="A108" s="39" t="s">
        <v>766</v>
      </c>
      <c r="B108" s="39" t="s">
        <v>369</v>
      </c>
      <c r="C108" s="39" t="s">
        <v>370</v>
      </c>
    </row>
    <row r="109" spans="1:3" ht="11.25">
      <c r="A109" s="39" t="s">
        <v>766</v>
      </c>
      <c r="B109" s="39" t="s">
        <v>371</v>
      </c>
      <c r="C109" s="39" t="s">
        <v>372</v>
      </c>
    </row>
    <row r="110" spans="1:3" ht="11.25">
      <c r="A110" s="39" t="s">
        <v>766</v>
      </c>
      <c r="B110" s="39" t="s">
        <v>373</v>
      </c>
      <c r="C110" s="39" t="s">
        <v>374</v>
      </c>
    </row>
    <row r="111" spans="1:3" ht="11.25">
      <c r="A111" s="39" t="s">
        <v>766</v>
      </c>
      <c r="B111" s="39" t="s">
        <v>770</v>
      </c>
      <c r="C111" s="39" t="s">
        <v>771</v>
      </c>
    </row>
    <row r="112" spans="1:3" ht="11.25">
      <c r="A112" s="39" t="s">
        <v>766</v>
      </c>
      <c r="B112" s="39" t="s">
        <v>375</v>
      </c>
      <c r="C112" s="39" t="s">
        <v>376</v>
      </c>
    </row>
    <row r="113" spans="1:3" ht="11.25">
      <c r="A113" s="39" t="s">
        <v>715</v>
      </c>
      <c r="B113" s="39" t="s">
        <v>378</v>
      </c>
      <c r="C113" s="39" t="s">
        <v>379</v>
      </c>
    </row>
    <row r="114" spans="1:3" ht="11.25">
      <c r="A114" s="39" t="s">
        <v>715</v>
      </c>
      <c r="B114" s="39" t="s">
        <v>380</v>
      </c>
      <c r="C114" s="39" t="s">
        <v>381</v>
      </c>
    </row>
    <row r="115" spans="1:3" ht="11.25">
      <c r="A115" s="39" t="s">
        <v>715</v>
      </c>
      <c r="B115" s="39" t="s">
        <v>715</v>
      </c>
      <c r="C115" s="39" t="s">
        <v>377</v>
      </c>
    </row>
    <row r="116" spans="1:3" ht="11.25">
      <c r="A116" s="39" t="s">
        <v>715</v>
      </c>
      <c r="B116" s="39" t="s">
        <v>716</v>
      </c>
      <c r="C116" s="39" t="s">
        <v>717</v>
      </c>
    </row>
    <row r="117" spans="1:3" ht="11.25">
      <c r="A117" s="39" t="s">
        <v>715</v>
      </c>
      <c r="B117" s="39" t="s">
        <v>382</v>
      </c>
      <c r="C117" s="39" t="s">
        <v>383</v>
      </c>
    </row>
    <row r="118" spans="1:3" ht="11.25">
      <c r="A118" s="39" t="s">
        <v>715</v>
      </c>
      <c r="B118" s="39" t="s">
        <v>384</v>
      </c>
      <c r="C118" s="39" t="s">
        <v>385</v>
      </c>
    </row>
    <row r="119" spans="1:3" ht="11.25">
      <c r="A119" s="39" t="s">
        <v>715</v>
      </c>
      <c r="B119" s="39" t="s">
        <v>386</v>
      </c>
      <c r="C119" s="39" t="s">
        <v>387</v>
      </c>
    </row>
    <row r="120" spans="1:3" ht="11.25">
      <c r="A120" s="39" t="s">
        <v>735</v>
      </c>
      <c r="B120" s="39" t="s">
        <v>735</v>
      </c>
      <c r="C120" s="39" t="s">
        <v>388</v>
      </c>
    </row>
    <row r="121" spans="1:3" ht="11.25">
      <c r="A121" s="39" t="s">
        <v>735</v>
      </c>
      <c r="B121" s="39" t="s">
        <v>580</v>
      </c>
      <c r="C121" s="39" t="s">
        <v>718</v>
      </c>
    </row>
    <row r="122" spans="1:3" ht="11.25">
      <c r="A122" s="39" t="s">
        <v>735</v>
      </c>
      <c r="B122" s="39" t="s">
        <v>719</v>
      </c>
      <c r="C122" s="39" t="s">
        <v>720</v>
      </c>
    </row>
    <row r="123" spans="1:3" ht="11.25">
      <c r="A123" s="39" t="s">
        <v>735</v>
      </c>
      <c r="B123" s="39" t="s">
        <v>722</v>
      </c>
      <c r="C123" s="39" t="s">
        <v>723</v>
      </c>
    </row>
    <row r="124" spans="1:3" ht="11.25">
      <c r="A124" s="39" t="s">
        <v>735</v>
      </c>
      <c r="B124" s="39" t="s">
        <v>683</v>
      </c>
      <c r="C124" s="39" t="s">
        <v>389</v>
      </c>
    </row>
    <row r="125" spans="1:3" ht="11.25">
      <c r="A125" s="39" t="s">
        <v>735</v>
      </c>
      <c r="B125" s="39" t="s">
        <v>673</v>
      </c>
      <c r="C125" s="39" t="s">
        <v>724</v>
      </c>
    </row>
    <row r="126" spans="1:3" ht="11.25">
      <c r="A126" s="39" t="s">
        <v>735</v>
      </c>
      <c r="B126" s="39" t="s">
        <v>725</v>
      </c>
      <c r="C126" s="39" t="s">
        <v>726</v>
      </c>
    </row>
    <row r="127" spans="1:3" ht="11.25">
      <c r="A127" s="39" t="s">
        <v>735</v>
      </c>
      <c r="B127" s="39" t="s">
        <v>721</v>
      </c>
      <c r="C127" s="39" t="s">
        <v>775</v>
      </c>
    </row>
    <row r="128" spans="1:3" ht="11.25">
      <c r="A128" s="39" t="s">
        <v>735</v>
      </c>
      <c r="B128" s="39" t="s">
        <v>776</v>
      </c>
      <c r="C128" s="39" t="s">
        <v>777</v>
      </c>
    </row>
    <row r="129" spans="1:3" ht="11.25">
      <c r="A129" s="39" t="s">
        <v>735</v>
      </c>
      <c r="B129" s="39" t="s">
        <v>615</v>
      </c>
      <c r="C129" s="39" t="s">
        <v>390</v>
      </c>
    </row>
    <row r="130" spans="1:3" ht="11.25">
      <c r="A130" s="39" t="s">
        <v>735</v>
      </c>
      <c r="B130" s="39" t="s">
        <v>778</v>
      </c>
      <c r="C130" s="39" t="s">
        <v>391</v>
      </c>
    </row>
    <row r="131" spans="1:3" ht="11.25">
      <c r="A131" s="39" t="s">
        <v>735</v>
      </c>
      <c r="B131" s="39" t="s">
        <v>779</v>
      </c>
      <c r="C131" s="39" t="s">
        <v>780</v>
      </c>
    </row>
    <row r="132" spans="1:3" ht="11.25">
      <c r="A132" s="39" t="s">
        <v>781</v>
      </c>
      <c r="B132" s="39" t="s">
        <v>393</v>
      </c>
      <c r="C132" s="39" t="s">
        <v>394</v>
      </c>
    </row>
    <row r="133" spans="1:3" ht="11.25">
      <c r="A133" s="39" t="s">
        <v>781</v>
      </c>
      <c r="B133" s="39" t="s">
        <v>395</v>
      </c>
      <c r="C133" s="39" t="s">
        <v>396</v>
      </c>
    </row>
    <row r="134" spans="1:3" ht="11.25">
      <c r="A134" s="39" t="s">
        <v>781</v>
      </c>
      <c r="B134" s="39" t="s">
        <v>781</v>
      </c>
      <c r="C134" s="39" t="s">
        <v>392</v>
      </c>
    </row>
    <row r="135" spans="1:3" ht="11.25">
      <c r="A135" s="39" t="s">
        <v>781</v>
      </c>
      <c r="B135" s="39" t="s">
        <v>397</v>
      </c>
      <c r="C135" s="39" t="s">
        <v>398</v>
      </c>
    </row>
    <row r="136" spans="1:3" ht="11.25">
      <c r="A136" s="39" t="s">
        <v>781</v>
      </c>
      <c r="B136" s="39" t="s">
        <v>399</v>
      </c>
      <c r="C136" s="39" t="s">
        <v>400</v>
      </c>
    </row>
    <row r="137" spans="1:3" ht="11.25">
      <c r="A137" s="39" t="s">
        <v>781</v>
      </c>
      <c r="B137" s="39" t="s">
        <v>401</v>
      </c>
      <c r="C137" s="39" t="s">
        <v>402</v>
      </c>
    </row>
    <row r="138" spans="1:3" ht="11.25">
      <c r="A138" s="39" t="s">
        <v>782</v>
      </c>
      <c r="B138" s="39" t="s">
        <v>404</v>
      </c>
      <c r="C138" s="39" t="s">
        <v>405</v>
      </c>
    </row>
    <row r="139" spans="1:3" ht="11.25">
      <c r="A139" s="39" t="s">
        <v>782</v>
      </c>
      <c r="B139" s="39" t="s">
        <v>406</v>
      </c>
      <c r="C139" s="39" t="s">
        <v>407</v>
      </c>
    </row>
    <row r="140" spans="1:3" ht="11.25">
      <c r="A140" s="39" t="s">
        <v>782</v>
      </c>
      <c r="B140" s="39" t="s">
        <v>408</v>
      </c>
      <c r="C140" s="39" t="s">
        <v>409</v>
      </c>
    </row>
    <row r="141" spans="1:3" ht="11.25">
      <c r="A141" s="39" t="s">
        <v>782</v>
      </c>
      <c r="B141" s="39" t="s">
        <v>410</v>
      </c>
      <c r="C141" s="39" t="s">
        <v>411</v>
      </c>
    </row>
    <row r="142" spans="1:3" ht="11.25">
      <c r="A142" s="39" t="s">
        <v>782</v>
      </c>
      <c r="B142" s="39" t="s">
        <v>412</v>
      </c>
      <c r="C142" s="39" t="s">
        <v>413</v>
      </c>
    </row>
    <row r="143" spans="1:3" ht="11.25">
      <c r="A143" s="39" t="s">
        <v>782</v>
      </c>
      <c r="B143" s="39" t="s">
        <v>414</v>
      </c>
      <c r="C143" s="39" t="s">
        <v>415</v>
      </c>
    </row>
    <row r="144" spans="1:3" ht="11.25">
      <c r="A144" s="39" t="s">
        <v>782</v>
      </c>
      <c r="B144" s="39" t="s">
        <v>416</v>
      </c>
      <c r="C144" s="39" t="s">
        <v>417</v>
      </c>
    </row>
    <row r="145" spans="1:3" ht="11.25">
      <c r="A145" s="39" t="s">
        <v>782</v>
      </c>
      <c r="B145" s="39" t="s">
        <v>418</v>
      </c>
      <c r="C145" s="39" t="s">
        <v>419</v>
      </c>
    </row>
    <row r="146" spans="1:3" ht="11.25">
      <c r="A146" s="39" t="s">
        <v>782</v>
      </c>
      <c r="B146" s="39" t="s">
        <v>666</v>
      </c>
      <c r="C146" s="39" t="s">
        <v>420</v>
      </c>
    </row>
    <row r="147" spans="1:3" ht="11.25">
      <c r="A147" s="39" t="s">
        <v>782</v>
      </c>
      <c r="B147" s="39" t="s">
        <v>782</v>
      </c>
      <c r="C147" s="39" t="s">
        <v>403</v>
      </c>
    </row>
    <row r="148" spans="1:3" ht="11.25">
      <c r="A148" s="39" t="s">
        <v>782</v>
      </c>
      <c r="B148" s="39" t="s">
        <v>421</v>
      </c>
      <c r="C148" s="39" t="s">
        <v>422</v>
      </c>
    </row>
    <row r="149" spans="1:3" ht="11.25">
      <c r="A149" s="39" t="s">
        <v>782</v>
      </c>
      <c r="B149" s="39" t="s">
        <v>836</v>
      </c>
      <c r="C149" s="39" t="s">
        <v>837</v>
      </c>
    </row>
    <row r="150" spans="1:3" ht="11.25">
      <c r="A150" s="39" t="s">
        <v>782</v>
      </c>
      <c r="B150" s="39" t="s">
        <v>423</v>
      </c>
      <c r="C150" s="39" t="s">
        <v>424</v>
      </c>
    </row>
    <row r="151" spans="1:3" ht="11.25">
      <c r="A151" s="39" t="s">
        <v>782</v>
      </c>
      <c r="B151" s="39" t="s">
        <v>425</v>
      </c>
      <c r="C151" s="39" t="s">
        <v>426</v>
      </c>
    </row>
    <row r="152" spans="1:3" ht="11.25">
      <c r="A152" s="39" t="s">
        <v>782</v>
      </c>
      <c r="B152" s="39" t="s">
        <v>427</v>
      </c>
      <c r="C152" s="39" t="s">
        <v>428</v>
      </c>
    </row>
    <row r="153" spans="1:3" ht="11.25">
      <c r="A153" s="39" t="s">
        <v>782</v>
      </c>
      <c r="B153" s="39" t="s">
        <v>783</v>
      </c>
      <c r="C153" s="39" t="s">
        <v>784</v>
      </c>
    </row>
    <row r="154" spans="1:3" ht="11.25">
      <c r="A154" s="39" t="s">
        <v>785</v>
      </c>
      <c r="B154" s="39" t="s">
        <v>243</v>
      </c>
      <c r="C154" s="39" t="s">
        <v>430</v>
      </c>
    </row>
    <row r="155" spans="1:3" ht="11.25">
      <c r="A155" s="39" t="s">
        <v>785</v>
      </c>
      <c r="B155" s="39" t="s">
        <v>431</v>
      </c>
      <c r="C155" s="39" t="s">
        <v>432</v>
      </c>
    </row>
    <row r="156" spans="1:3" ht="11.25">
      <c r="A156" s="39" t="s">
        <v>785</v>
      </c>
      <c r="B156" s="39" t="s">
        <v>690</v>
      </c>
      <c r="C156" s="39" t="s">
        <v>433</v>
      </c>
    </row>
    <row r="157" spans="1:3" ht="11.25">
      <c r="A157" s="39" t="s">
        <v>785</v>
      </c>
      <c r="B157" s="39" t="s">
        <v>434</v>
      </c>
      <c r="C157" s="39" t="s">
        <v>435</v>
      </c>
    </row>
    <row r="158" spans="1:3" ht="11.25">
      <c r="A158" s="39" t="s">
        <v>785</v>
      </c>
      <c r="B158" s="39" t="s">
        <v>785</v>
      </c>
      <c r="C158" s="39" t="s">
        <v>429</v>
      </c>
    </row>
    <row r="159" spans="1:3" ht="11.25">
      <c r="A159" s="39" t="s">
        <v>785</v>
      </c>
      <c r="B159" s="39" t="s">
        <v>786</v>
      </c>
      <c r="C159" s="39" t="s">
        <v>787</v>
      </c>
    </row>
    <row r="160" spans="1:3" ht="11.25">
      <c r="A160" s="39" t="s">
        <v>785</v>
      </c>
      <c r="B160" s="39" t="s">
        <v>436</v>
      </c>
      <c r="C160" s="39" t="s">
        <v>437</v>
      </c>
    </row>
    <row r="161" spans="1:3" ht="11.25">
      <c r="A161" s="39" t="s">
        <v>785</v>
      </c>
      <c r="B161" s="39" t="s">
        <v>438</v>
      </c>
      <c r="C161" s="39" t="s">
        <v>439</v>
      </c>
    </row>
    <row r="162" spans="1:3" ht="11.25">
      <c r="A162" s="39" t="s">
        <v>785</v>
      </c>
      <c r="B162" s="39" t="s">
        <v>440</v>
      </c>
      <c r="C162" s="39" t="s">
        <v>441</v>
      </c>
    </row>
    <row r="163" spans="1:3" ht="11.25">
      <c r="A163" s="39" t="s">
        <v>785</v>
      </c>
      <c r="B163" s="39" t="s">
        <v>442</v>
      </c>
      <c r="C163" s="39" t="s">
        <v>443</v>
      </c>
    </row>
    <row r="164" spans="1:3" ht="11.25">
      <c r="A164" s="39" t="s">
        <v>785</v>
      </c>
      <c r="B164" s="39" t="s">
        <v>852</v>
      </c>
      <c r="C164" s="39" t="s">
        <v>444</v>
      </c>
    </row>
    <row r="165" spans="1:3" ht="11.25">
      <c r="A165" s="39" t="s">
        <v>785</v>
      </c>
      <c r="B165" s="39" t="s">
        <v>445</v>
      </c>
      <c r="C165" s="39" t="s">
        <v>446</v>
      </c>
    </row>
    <row r="166" spans="1:3" ht="11.25">
      <c r="A166" s="39" t="s">
        <v>785</v>
      </c>
      <c r="B166" s="39" t="s">
        <v>447</v>
      </c>
      <c r="C166" s="39" t="s">
        <v>448</v>
      </c>
    </row>
    <row r="167" spans="1:3" ht="11.25">
      <c r="A167" s="39" t="s">
        <v>785</v>
      </c>
      <c r="B167" s="39" t="s">
        <v>848</v>
      </c>
      <c r="C167" s="39" t="s">
        <v>449</v>
      </c>
    </row>
    <row r="168" spans="1:3" ht="11.25">
      <c r="A168" s="39" t="s">
        <v>785</v>
      </c>
      <c r="B168" s="39" t="s">
        <v>450</v>
      </c>
      <c r="C168" s="39" t="s">
        <v>451</v>
      </c>
    </row>
    <row r="169" spans="1:3" ht="11.25">
      <c r="A169" s="39" t="s">
        <v>785</v>
      </c>
      <c r="B169" s="39" t="s">
        <v>452</v>
      </c>
      <c r="C169" s="39" t="s">
        <v>453</v>
      </c>
    </row>
    <row r="170" spans="1:3" ht="11.25">
      <c r="A170" s="39" t="s">
        <v>788</v>
      </c>
      <c r="B170" s="39" t="s">
        <v>454</v>
      </c>
      <c r="C170" s="39" t="s">
        <v>455</v>
      </c>
    </row>
    <row r="171" spans="1:3" ht="11.25">
      <c r="A171" s="39" t="s">
        <v>788</v>
      </c>
      <c r="B171" s="39" t="s">
        <v>456</v>
      </c>
      <c r="C171" s="39" t="s">
        <v>457</v>
      </c>
    </row>
    <row r="172" spans="1:3" ht="11.25">
      <c r="A172" s="39" t="s">
        <v>788</v>
      </c>
      <c r="B172" s="39" t="s">
        <v>570</v>
      </c>
      <c r="C172" s="39" t="s">
        <v>458</v>
      </c>
    </row>
    <row r="173" spans="1:3" ht="11.25">
      <c r="A173" s="39" t="s">
        <v>788</v>
      </c>
      <c r="B173" s="39" t="s">
        <v>674</v>
      </c>
      <c r="C173" s="39" t="s">
        <v>459</v>
      </c>
    </row>
    <row r="174" spans="1:3" ht="11.25">
      <c r="A174" s="39" t="s">
        <v>788</v>
      </c>
      <c r="B174" s="39" t="s">
        <v>788</v>
      </c>
      <c r="C174" s="39" t="s">
        <v>789</v>
      </c>
    </row>
    <row r="175" spans="1:3" ht="11.25">
      <c r="A175" s="39" t="s">
        <v>788</v>
      </c>
      <c r="B175" s="39" t="s">
        <v>790</v>
      </c>
      <c r="C175" s="39" t="s">
        <v>791</v>
      </c>
    </row>
    <row r="176" spans="1:3" ht="11.25">
      <c r="A176" s="39" t="s">
        <v>772</v>
      </c>
      <c r="B176" s="39" t="s">
        <v>773</v>
      </c>
      <c r="C176" s="39" t="s">
        <v>774</v>
      </c>
    </row>
    <row r="177" spans="1:3" ht="11.25">
      <c r="A177" s="39" t="s">
        <v>772</v>
      </c>
      <c r="B177" s="39" t="s">
        <v>731</v>
      </c>
      <c r="C177" s="39" t="s">
        <v>799</v>
      </c>
    </row>
    <row r="178" spans="1:3" ht="11.25">
      <c r="A178" s="39" t="s">
        <v>772</v>
      </c>
      <c r="B178" s="39" t="s">
        <v>461</v>
      </c>
      <c r="C178" s="39" t="s">
        <v>462</v>
      </c>
    </row>
    <row r="179" spans="1:3" ht="11.25">
      <c r="A179" s="39" t="s">
        <v>772</v>
      </c>
      <c r="B179" s="39" t="s">
        <v>800</v>
      </c>
      <c r="C179" s="39" t="s">
        <v>801</v>
      </c>
    </row>
    <row r="180" spans="1:3" ht="11.25">
      <c r="A180" s="39" t="s">
        <v>772</v>
      </c>
      <c r="B180" s="39" t="s">
        <v>802</v>
      </c>
      <c r="C180" s="39" t="s">
        <v>803</v>
      </c>
    </row>
    <row r="181" spans="1:3" ht="11.25">
      <c r="A181" s="39" t="s">
        <v>772</v>
      </c>
      <c r="B181" s="39" t="s">
        <v>656</v>
      </c>
      <c r="C181" s="39" t="s">
        <v>463</v>
      </c>
    </row>
    <row r="182" spans="1:3" ht="11.25">
      <c r="A182" s="39" t="s">
        <v>772</v>
      </c>
      <c r="B182" s="39" t="s">
        <v>657</v>
      </c>
      <c r="C182" s="39" t="s">
        <v>804</v>
      </c>
    </row>
    <row r="183" spans="1:3" ht="11.25">
      <c r="A183" s="39" t="s">
        <v>772</v>
      </c>
      <c r="B183" s="39" t="s">
        <v>685</v>
      </c>
      <c r="C183" s="39" t="s">
        <v>805</v>
      </c>
    </row>
    <row r="184" spans="1:3" ht="11.25">
      <c r="A184" s="39" t="s">
        <v>772</v>
      </c>
      <c r="B184" s="39" t="s">
        <v>464</v>
      </c>
      <c r="C184" s="39" t="s">
        <v>465</v>
      </c>
    </row>
    <row r="185" spans="1:3" ht="11.25">
      <c r="A185" s="39" t="s">
        <v>772</v>
      </c>
      <c r="B185" s="39" t="s">
        <v>772</v>
      </c>
      <c r="C185" s="39" t="s">
        <v>460</v>
      </c>
    </row>
    <row r="186" spans="1:3" ht="11.25">
      <c r="A186" s="39" t="s">
        <v>772</v>
      </c>
      <c r="B186" s="39" t="s">
        <v>806</v>
      </c>
      <c r="C186" s="39" t="s">
        <v>807</v>
      </c>
    </row>
    <row r="187" spans="1:3" ht="11.25">
      <c r="A187" s="39" t="s">
        <v>772</v>
      </c>
      <c r="B187" s="39" t="s">
        <v>466</v>
      </c>
      <c r="C187" s="39" t="s">
        <v>467</v>
      </c>
    </row>
    <row r="188" spans="1:3" ht="11.25">
      <c r="A188" s="39" t="s">
        <v>772</v>
      </c>
      <c r="B188" s="39" t="s">
        <v>468</v>
      </c>
      <c r="C188" s="39" t="s">
        <v>469</v>
      </c>
    </row>
    <row r="189" spans="1:3" ht="11.25">
      <c r="A189" s="39" t="s">
        <v>772</v>
      </c>
      <c r="B189" s="39" t="s">
        <v>470</v>
      </c>
      <c r="C189" s="39" t="s">
        <v>471</v>
      </c>
    </row>
    <row r="190" spans="1:3" ht="11.25">
      <c r="A190" s="39" t="s">
        <v>772</v>
      </c>
      <c r="B190" s="39" t="s">
        <v>702</v>
      </c>
      <c r="C190" s="39" t="s">
        <v>808</v>
      </c>
    </row>
    <row r="191" spans="1:3" ht="11.25">
      <c r="A191" s="39" t="s">
        <v>793</v>
      </c>
      <c r="B191" s="39" t="s">
        <v>472</v>
      </c>
      <c r="C191" s="39" t="s">
        <v>473</v>
      </c>
    </row>
    <row r="192" spans="1:3" ht="11.25">
      <c r="A192" s="39" t="s">
        <v>793</v>
      </c>
      <c r="B192" s="39" t="s">
        <v>474</v>
      </c>
      <c r="C192" s="39" t="s">
        <v>475</v>
      </c>
    </row>
    <row r="193" spans="1:3" ht="11.25">
      <c r="A193" s="39" t="s">
        <v>793</v>
      </c>
      <c r="B193" s="39" t="s">
        <v>795</v>
      </c>
      <c r="C193" s="39" t="s">
        <v>796</v>
      </c>
    </row>
    <row r="194" spans="1:3" ht="11.25">
      <c r="A194" s="39" t="s">
        <v>793</v>
      </c>
      <c r="B194" s="39" t="s">
        <v>671</v>
      </c>
      <c r="C194" s="39" t="s">
        <v>476</v>
      </c>
    </row>
    <row r="195" spans="1:3" ht="11.25">
      <c r="A195" s="39" t="s">
        <v>793</v>
      </c>
      <c r="B195" s="39" t="s">
        <v>793</v>
      </c>
      <c r="C195" s="39" t="s">
        <v>794</v>
      </c>
    </row>
    <row r="196" spans="1:3" ht="11.25">
      <c r="A196" s="39" t="s">
        <v>793</v>
      </c>
      <c r="B196" s="39" t="s">
        <v>797</v>
      </c>
      <c r="C196" s="39" t="s">
        <v>798</v>
      </c>
    </row>
    <row r="197" spans="1:3" ht="11.25">
      <c r="A197" s="39" t="s">
        <v>793</v>
      </c>
      <c r="B197" s="39" t="s">
        <v>477</v>
      </c>
      <c r="C197" s="39" t="s">
        <v>478</v>
      </c>
    </row>
    <row r="198" spans="1:3" ht="11.25">
      <c r="A198" s="39" t="s">
        <v>793</v>
      </c>
      <c r="B198" s="39" t="s">
        <v>826</v>
      </c>
      <c r="C198" s="39" t="s">
        <v>479</v>
      </c>
    </row>
    <row r="199" spans="1:3" ht="11.25">
      <c r="A199" s="39" t="s">
        <v>809</v>
      </c>
      <c r="B199" s="39" t="s">
        <v>809</v>
      </c>
      <c r="C199" s="39" t="s">
        <v>810</v>
      </c>
    </row>
    <row r="200" spans="1:3" ht="11.25">
      <c r="A200" s="39" t="s">
        <v>829</v>
      </c>
      <c r="B200" s="39" t="s">
        <v>249</v>
      </c>
      <c r="C200" s="39" t="s">
        <v>481</v>
      </c>
    </row>
    <row r="201" spans="1:3" ht="11.25">
      <c r="A201" s="39" t="s">
        <v>829</v>
      </c>
      <c r="B201" s="39" t="s">
        <v>482</v>
      </c>
      <c r="C201" s="39" t="s">
        <v>483</v>
      </c>
    </row>
    <row r="202" spans="1:3" ht="11.25">
      <c r="A202" s="39" t="s">
        <v>829</v>
      </c>
      <c r="B202" s="39" t="s">
        <v>853</v>
      </c>
      <c r="C202" s="39" t="s">
        <v>484</v>
      </c>
    </row>
    <row r="203" spans="1:3" ht="11.25">
      <c r="A203" s="39" t="s">
        <v>829</v>
      </c>
      <c r="B203" s="39" t="s">
        <v>485</v>
      </c>
      <c r="C203" s="39" t="s">
        <v>486</v>
      </c>
    </row>
    <row r="204" spans="1:3" ht="11.25">
      <c r="A204" s="39" t="s">
        <v>829</v>
      </c>
      <c r="B204" s="39" t="s">
        <v>830</v>
      </c>
      <c r="C204" s="39" t="s">
        <v>831</v>
      </c>
    </row>
    <row r="205" spans="1:3" ht="11.25">
      <c r="A205" s="39" t="s">
        <v>829</v>
      </c>
      <c r="B205" s="39" t="s">
        <v>487</v>
      </c>
      <c r="C205" s="39" t="s">
        <v>488</v>
      </c>
    </row>
    <row r="206" spans="1:3" ht="11.25">
      <c r="A206" s="39" t="s">
        <v>829</v>
      </c>
      <c r="B206" s="39" t="s">
        <v>829</v>
      </c>
      <c r="C206" s="39" t="s">
        <v>480</v>
      </c>
    </row>
    <row r="207" spans="1:3" ht="11.25">
      <c r="A207" s="39" t="s">
        <v>829</v>
      </c>
      <c r="B207" s="39" t="s">
        <v>832</v>
      </c>
      <c r="C207" s="39" t="s">
        <v>833</v>
      </c>
    </row>
    <row r="208" spans="1:3" ht="11.25">
      <c r="A208" s="39" t="s">
        <v>829</v>
      </c>
      <c r="B208" s="39" t="s">
        <v>489</v>
      </c>
      <c r="C208" s="39" t="s">
        <v>490</v>
      </c>
    </row>
    <row r="209" spans="1:3" ht="11.25">
      <c r="A209" s="39" t="s">
        <v>829</v>
      </c>
      <c r="B209" s="39" t="s">
        <v>491</v>
      </c>
      <c r="C209" s="39" t="s">
        <v>492</v>
      </c>
    </row>
    <row r="210" spans="1:3" ht="11.25">
      <c r="A210" s="39" t="s">
        <v>812</v>
      </c>
      <c r="B210" s="39" t="s">
        <v>828</v>
      </c>
      <c r="C210" s="39" t="s">
        <v>494</v>
      </c>
    </row>
    <row r="211" spans="1:3" ht="11.25">
      <c r="A211" s="39" t="s">
        <v>812</v>
      </c>
      <c r="B211" s="39" t="s">
        <v>813</v>
      </c>
      <c r="C211" s="39" t="s">
        <v>814</v>
      </c>
    </row>
    <row r="212" spans="1:3" ht="11.25">
      <c r="A212" s="39" t="s">
        <v>812</v>
      </c>
      <c r="B212" s="39" t="s">
        <v>495</v>
      </c>
      <c r="C212" s="39" t="s">
        <v>496</v>
      </c>
    </row>
    <row r="213" spans="1:3" ht="11.25">
      <c r="A213" s="39" t="s">
        <v>812</v>
      </c>
      <c r="B213" s="39" t="s">
        <v>674</v>
      </c>
      <c r="C213" s="39" t="s">
        <v>497</v>
      </c>
    </row>
    <row r="214" spans="1:3" ht="11.25">
      <c r="A214" s="39" t="s">
        <v>812</v>
      </c>
      <c r="B214" s="39" t="s">
        <v>815</v>
      </c>
      <c r="C214" s="39" t="s">
        <v>816</v>
      </c>
    </row>
    <row r="215" spans="1:3" ht="11.25">
      <c r="A215" s="39" t="s">
        <v>812</v>
      </c>
      <c r="B215" s="39" t="s">
        <v>498</v>
      </c>
      <c r="C215" s="39" t="s">
        <v>499</v>
      </c>
    </row>
    <row r="216" spans="1:3" ht="11.25">
      <c r="A216" s="39" t="s">
        <v>812</v>
      </c>
      <c r="B216" s="39" t="s">
        <v>817</v>
      </c>
      <c r="C216" s="39" t="s">
        <v>818</v>
      </c>
    </row>
    <row r="217" spans="1:3" ht="11.25">
      <c r="A217" s="39" t="s">
        <v>812</v>
      </c>
      <c r="B217" s="39" t="s">
        <v>812</v>
      </c>
      <c r="C217" s="39" t="s">
        <v>493</v>
      </c>
    </row>
    <row r="218" spans="1:3" ht="11.25">
      <c r="A218" s="39" t="s">
        <v>812</v>
      </c>
      <c r="B218" s="39" t="s">
        <v>819</v>
      </c>
      <c r="C218" s="39" t="s">
        <v>820</v>
      </c>
    </row>
    <row r="219" spans="1:3" ht="11.25">
      <c r="A219" s="39" t="s">
        <v>812</v>
      </c>
      <c r="B219" s="39" t="s">
        <v>500</v>
      </c>
      <c r="C219" s="39" t="s">
        <v>501</v>
      </c>
    </row>
    <row r="220" spans="1:3" ht="11.25">
      <c r="A220" s="39" t="s">
        <v>812</v>
      </c>
      <c r="B220" s="39" t="s">
        <v>821</v>
      </c>
      <c r="C220" s="39" t="s">
        <v>822</v>
      </c>
    </row>
    <row r="221" spans="1:3" ht="11.25">
      <c r="A221" s="39" t="s">
        <v>812</v>
      </c>
      <c r="B221" s="39" t="s">
        <v>823</v>
      </c>
      <c r="C221" s="39" t="s">
        <v>502</v>
      </c>
    </row>
    <row r="222" spans="1:3" ht="11.25">
      <c r="A222" s="39" t="s">
        <v>812</v>
      </c>
      <c r="B222" s="39" t="s">
        <v>503</v>
      </c>
      <c r="C222" s="39" t="s">
        <v>504</v>
      </c>
    </row>
    <row r="223" spans="1:3" ht="11.25">
      <c r="A223" s="39" t="s">
        <v>812</v>
      </c>
      <c r="B223" s="39" t="s">
        <v>505</v>
      </c>
      <c r="C223" s="39" t="s">
        <v>506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02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603">
    <tabColor indexed="47"/>
  </sheetPr>
  <dimension ref="A1:H3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6" customWidth="1"/>
  </cols>
  <sheetData>
    <row r="1" spans="1:8" ht="12.75">
      <c r="A1" s="107" t="s">
        <v>21</v>
      </c>
      <c r="B1" s="107" t="s">
        <v>22</v>
      </c>
      <c r="C1" s="107" t="s">
        <v>23</v>
      </c>
      <c r="D1" s="107" t="s">
        <v>941</v>
      </c>
      <c r="E1" s="107" t="s">
        <v>942</v>
      </c>
      <c r="F1" s="107" t="s">
        <v>22</v>
      </c>
      <c r="G1" s="107" t="s">
        <v>23</v>
      </c>
      <c r="H1" s="107" t="s">
        <v>24</v>
      </c>
    </row>
    <row r="2" spans="1:8" ht="12.75">
      <c r="A2" s="107" t="s">
        <v>582</v>
      </c>
      <c r="B2" s="107" t="s">
        <v>120</v>
      </c>
      <c r="C2" s="107" t="s">
        <v>121</v>
      </c>
      <c r="D2" s="107"/>
      <c r="E2" s="107"/>
      <c r="F2" s="107"/>
      <c r="G2" s="107"/>
      <c r="H2" s="107"/>
    </row>
    <row r="3" spans="1:8" ht="12.75">
      <c r="A3" s="107" t="s">
        <v>943</v>
      </c>
      <c r="B3" s="107" t="s">
        <v>944</v>
      </c>
      <c r="C3" s="107" t="s">
        <v>945</v>
      </c>
      <c r="D3" s="107"/>
      <c r="E3" s="107"/>
      <c r="F3" s="107"/>
      <c r="G3" s="107"/>
      <c r="H3" s="107"/>
    </row>
    <row r="4" spans="1:8" ht="12.75">
      <c r="A4" s="107" t="s">
        <v>946</v>
      </c>
      <c r="B4" s="107" t="s">
        <v>236</v>
      </c>
      <c r="C4" s="107" t="s">
        <v>231</v>
      </c>
      <c r="D4" s="107"/>
      <c r="E4" s="107"/>
      <c r="F4" s="107"/>
      <c r="G4" s="107"/>
      <c r="H4" s="107"/>
    </row>
    <row r="5" spans="1:8" ht="12.75">
      <c r="A5" s="107" t="s">
        <v>839</v>
      </c>
      <c r="B5" s="107" t="s">
        <v>840</v>
      </c>
      <c r="C5" s="107" t="s">
        <v>857</v>
      </c>
      <c r="D5" s="107"/>
      <c r="E5" s="107"/>
      <c r="F5" s="107"/>
      <c r="G5" s="107"/>
      <c r="H5" s="107"/>
    </row>
    <row r="6" spans="1:8" ht="12.75">
      <c r="A6" s="107" t="s">
        <v>947</v>
      </c>
      <c r="B6" s="107" t="s">
        <v>948</v>
      </c>
      <c r="C6" s="107" t="s">
        <v>949</v>
      </c>
      <c r="D6" s="107"/>
      <c r="E6" s="107"/>
      <c r="F6" s="107"/>
      <c r="G6" s="107"/>
      <c r="H6" s="107"/>
    </row>
    <row r="7" spans="1:8" ht="12.75">
      <c r="A7" s="107" t="s">
        <v>950</v>
      </c>
      <c r="B7" s="107" t="s">
        <v>951</v>
      </c>
      <c r="C7" s="107" t="s">
        <v>125</v>
      </c>
      <c r="D7" s="107"/>
      <c r="E7" s="107"/>
      <c r="F7" s="107"/>
      <c r="G7" s="107"/>
      <c r="H7" s="107"/>
    </row>
    <row r="8" spans="1:8" ht="12.75">
      <c r="A8" s="107" t="s">
        <v>952</v>
      </c>
      <c r="B8" s="107" t="s">
        <v>147</v>
      </c>
      <c r="C8" s="107" t="s">
        <v>953</v>
      </c>
      <c r="D8" s="107"/>
      <c r="E8" s="107"/>
      <c r="F8" s="107"/>
      <c r="G8" s="107"/>
      <c r="H8" s="107"/>
    </row>
    <row r="9" spans="1:8" ht="12.75">
      <c r="A9" s="107" t="s">
        <v>952</v>
      </c>
      <c r="B9" s="107" t="s">
        <v>699</v>
      </c>
      <c r="C9" s="107" t="s">
        <v>953</v>
      </c>
      <c r="D9" s="107"/>
      <c r="E9" s="107"/>
      <c r="F9" s="107"/>
      <c r="G9" s="107"/>
      <c r="H9" s="107"/>
    </row>
    <row r="10" spans="1:8" ht="12.75">
      <c r="A10" s="107" t="s">
        <v>44</v>
      </c>
      <c r="B10" s="107" t="s">
        <v>45</v>
      </c>
      <c r="C10" s="107" t="s">
        <v>46</v>
      </c>
      <c r="D10" s="107"/>
      <c r="E10" s="107"/>
      <c r="F10" s="107"/>
      <c r="G10" s="107"/>
      <c r="H10" s="107"/>
    </row>
    <row r="11" spans="1:8" ht="12.75">
      <c r="A11" s="107" t="s">
        <v>88</v>
      </c>
      <c r="B11" s="107" t="s">
        <v>89</v>
      </c>
      <c r="C11" s="107" t="s">
        <v>70</v>
      </c>
      <c r="D11" s="107"/>
      <c r="E11" s="107"/>
      <c r="F11" s="107"/>
      <c r="G11" s="107"/>
      <c r="H11" s="107"/>
    </row>
    <row r="12" spans="1:8" ht="12.75">
      <c r="A12" s="107" t="s">
        <v>954</v>
      </c>
      <c r="B12" s="107" t="s">
        <v>955</v>
      </c>
      <c r="C12" s="107" t="s">
        <v>956</v>
      </c>
      <c r="D12" s="107"/>
      <c r="E12" s="107"/>
      <c r="F12" s="107"/>
      <c r="G12" s="107"/>
      <c r="H12" s="107"/>
    </row>
    <row r="13" spans="1:8" ht="12.75">
      <c r="A13" s="107" t="s">
        <v>957</v>
      </c>
      <c r="B13" s="107" t="s">
        <v>958</v>
      </c>
      <c r="C13" s="107" t="s">
        <v>70</v>
      </c>
      <c r="D13" s="107"/>
      <c r="E13" s="107"/>
      <c r="F13" s="107"/>
      <c r="G13" s="107"/>
      <c r="H13" s="107"/>
    </row>
    <row r="14" spans="1:8" ht="12.75">
      <c r="A14" s="107" t="s">
        <v>959</v>
      </c>
      <c r="B14" s="107" t="s">
        <v>960</v>
      </c>
      <c r="C14" s="107" t="s">
        <v>181</v>
      </c>
      <c r="D14" s="107"/>
      <c r="E14" s="107"/>
      <c r="F14" s="107"/>
      <c r="G14" s="107"/>
      <c r="H14" s="107"/>
    </row>
    <row r="15" spans="1:8" ht="12.75">
      <c r="A15" s="107" t="s">
        <v>961</v>
      </c>
      <c r="B15" s="107" t="s">
        <v>193</v>
      </c>
      <c r="C15" s="107" t="s">
        <v>168</v>
      </c>
      <c r="D15" s="107"/>
      <c r="E15" s="107"/>
      <c r="F15" s="107"/>
      <c r="G15" s="107"/>
      <c r="H15" s="107"/>
    </row>
    <row r="16" spans="1:8" ht="12.75">
      <c r="A16" s="107" t="s">
        <v>225</v>
      </c>
      <c r="B16" s="107" t="s">
        <v>226</v>
      </c>
      <c r="C16" s="107" t="s">
        <v>31</v>
      </c>
      <c r="D16" s="107"/>
      <c r="E16" s="107"/>
      <c r="F16" s="107"/>
      <c r="G16" s="107"/>
      <c r="H16" s="107"/>
    </row>
    <row r="17" spans="1:8" ht="12.75">
      <c r="A17" s="107" t="s">
        <v>962</v>
      </c>
      <c r="B17" s="107" t="s">
        <v>963</v>
      </c>
      <c r="C17" s="107" t="s">
        <v>231</v>
      </c>
      <c r="D17" s="107"/>
      <c r="E17" s="107"/>
      <c r="F17" s="107"/>
      <c r="G17" s="107"/>
      <c r="H17" s="107"/>
    </row>
    <row r="18" spans="1:8" ht="12.75">
      <c r="A18" s="107" t="s">
        <v>964</v>
      </c>
      <c r="B18" s="107" t="s">
        <v>84</v>
      </c>
      <c r="C18" s="107" t="s">
        <v>63</v>
      </c>
      <c r="D18" s="107"/>
      <c r="E18" s="107"/>
      <c r="F18" s="107"/>
      <c r="G18" s="107"/>
      <c r="H18" s="107"/>
    </row>
    <row r="19" spans="1:8" ht="12.75">
      <c r="A19" s="107" t="s">
        <v>164</v>
      </c>
      <c r="B19" s="107" t="s">
        <v>165</v>
      </c>
      <c r="C19" s="107" t="s">
        <v>824</v>
      </c>
      <c r="D19" s="107"/>
      <c r="E19" s="107"/>
      <c r="F19" s="107"/>
      <c r="G19" s="107"/>
      <c r="H19" s="107"/>
    </row>
    <row r="20" spans="1:8" ht="12.75">
      <c r="A20" s="107" t="s">
        <v>965</v>
      </c>
      <c r="B20" s="107" t="s">
        <v>123</v>
      </c>
      <c r="C20" s="107" t="s">
        <v>118</v>
      </c>
      <c r="D20" s="107"/>
      <c r="E20" s="107"/>
      <c r="F20" s="107"/>
      <c r="G20" s="107"/>
      <c r="H20" s="107"/>
    </row>
    <row r="21" spans="1:8" ht="12.75">
      <c r="A21" s="107" t="s">
        <v>966</v>
      </c>
      <c r="B21" s="107" t="s">
        <v>967</v>
      </c>
      <c r="C21" s="107" t="s">
        <v>968</v>
      </c>
      <c r="D21" s="107"/>
      <c r="E21" s="107"/>
      <c r="F21" s="107"/>
      <c r="G21" s="107"/>
      <c r="H21" s="107"/>
    </row>
    <row r="22" spans="1:8" ht="12.75">
      <c r="A22" s="107" t="s">
        <v>969</v>
      </c>
      <c r="B22" s="107" t="s">
        <v>970</v>
      </c>
      <c r="C22" s="107" t="s">
        <v>231</v>
      </c>
      <c r="D22" s="107"/>
      <c r="E22" s="107"/>
      <c r="F22" s="107"/>
      <c r="G22" s="107"/>
      <c r="H22" s="107"/>
    </row>
    <row r="23" spans="1:8" ht="12.75">
      <c r="A23" s="107" t="s">
        <v>971</v>
      </c>
      <c r="B23" s="107" t="s">
        <v>122</v>
      </c>
      <c r="C23" s="107" t="s">
        <v>972</v>
      </c>
      <c r="D23" s="107"/>
      <c r="E23" s="107"/>
      <c r="F23" s="107"/>
      <c r="G23" s="107"/>
      <c r="H23" s="107"/>
    </row>
    <row r="24" spans="1:8" ht="12.75">
      <c r="A24" s="107" t="s">
        <v>973</v>
      </c>
      <c r="B24" s="107" t="s">
        <v>974</v>
      </c>
      <c r="C24" s="107" t="s">
        <v>975</v>
      </c>
      <c r="D24" s="107"/>
      <c r="E24" s="107"/>
      <c r="F24" s="107"/>
      <c r="G24" s="107"/>
      <c r="H24" s="107"/>
    </row>
    <row r="25" spans="1:8" ht="12.75">
      <c r="A25" s="107" t="s">
        <v>976</v>
      </c>
      <c r="B25" s="107" t="s">
        <v>977</v>
      </c>
      <c r="C25" s="107" t="s">
        <v>978</v>
      </c>
      <c r="D25" s="107"/>
      <c r="E25" s="107"/>
      <c r="F25" s="107"/>
      <c r="G25" s="107"/>
      <c r="H25" s="107"/>
    </row>
    <row r="26" spans="1:8" ht="12.75">
      <c r="A26" s="107" t="s">
        <v>979</v>
      </c>
      <c r="B26" s="107" t="s">
        <v>65</v>
      </c>
      <c r="C26" s="107" t="s">
        <v>63</v>
      </c>
      <c r="D26" s="107"/>
      <c r="E26" s="107"/>
      <c r="F26" s="107"/>
      <c r="G26" s="107"/>
      <c r="H26" s="107"/>
    </row>
    <row r="27" spans="1:8" ht="12.75">
      <c r="A27" s="107" t="s">
        <v>980</v>
      </c>
      <c r="B27" s="107" t="s">
        <v>47</v>
      </c>
      <c r="C27" s="107" t="s">
        <v>31</v>
      </c>
      <c r="D27" s="107"/>
      <c r="E27" s="107"/>
      <c r="F27" s="107"/>
      <c r="G27" s="107"/>
      <c r="H27" s="107"/>
    </row>
    <row r="28" spans="1:8" ht="12.75">
      <c r="A28" s="107" t="s">
        <v>210</v>
      </c>
      <c r="B28" s="107" t="s">
        <v>211</v>
      </c>
      <c r="C28" s="107" t="s">
        <v>190</v>
      </c>
      <c r="D28" s="107"/>
      <c r="E28" s="107"/>
      <c r="F28" s="107"/>
      <c r="G28" s="107"/>
      <c r="H28" s="107"/>
    </row>
    <row r="29" spans="1:8" ht="12.75">
      <c r="A29" s="107" t="s">
        <v>981</v>
      </c>
      <c r="B29" s="107" t="s">
        <v>982</v>
      </c>
      <c r="C29" s="107" t="s">
        <v>190</v>
      </c>
      <c r="D29" s="107"/>
      <c r="E29" s="107"/>
      <c r="F29" s="107"/>
      <c r="G29" s="107"/>
      <c r="H29" s="107"/>
    </row>
    <row r="30" spans="1:8" ht="12.75">
      <c r="A30" s="107" t="s">
        <v>983</v>
      </c>
      <c r="B30" s="107" t="s">
        <v>984</v>
      </c>
      <c r="C30" s="107" t="s">
        <v>63</v>
      </c>
      <c r="D30" s="107"/>
      <c r="E30" s="107"/>
      <c r="F30" s="107"/>
      <c r="G30" s="107"/>
      <c r="H30" s="107"/>
    </row>
    <row r="31" spans="1:8" ht="12.75">
      <c r="A31" s="107" t="s">
        <v>116</v>
      </c>
      <c r="B31" s="107" t="s">
        <v>117</v>
      </c>
      <c r="C31" s="107" t="s">
        <v>118</v>
      </c>
      <c r="D31" s="107"/>
      <c r="E31" s="107"/>
      <c r="F31" s="107"/>
      <c r="G31" s="107"/>
      <c r="H31" s="107"/>
    </row>
    <row r="32" spans="1:8" ht="12.75">
      <c r="A32" s="107" t="s">
        <v>985</v>
      </c>
      <c r="B32" s="107" t="s">
        <v>986</v>
      </c>
      <c r="C32" s="107" t="s">
        <v>190</v>
      </c>
      <c r="D32" s="107"/>
      <c r="E32" s="107"/>
      <c r="F32" s="107"/>
      <c r="G32" s="107"/>
      <c r="H32" s="107"/>
    </row>
    <row r="33" spans="1:8" ht="12.75">
      <c r="A33" s="107" t="s">
        <v>98</v>
      </c>
      <c r="B33" s="107" t="s">
        <v>99</v>
      </c>
      <c r="C33" s="107" t="s">
        <v>70</v>
      </c>
      <c r="D33" s="107"/>
      <c r="E33" s="107"/>
      <c r="F33" s="107"/>
      <c r="G33" s="107"/>
      <c r="H33" s="107"/>
    </row>
    <row r="34" spans="1:8" ht="12.75">
      <c r="A34" s="107" t="s">
        <v>696</v>
      </c>
      <c r="B34" s="107" t="s">
        <v>697</v>
      </c>
      <c r="C34" s="107" t="s">
        <v>669</v>
      </c>
      <c r="D34" s="107"/>
      <c r="E34" s="107"/>
      <c r="F34" s="107"/>
      <c r="G34" s="107"/>
      <c r="H34" s="107"/>
    </row>
    <row r="35" spans="1:8" ht="12.75">
      <c r="A35" s="107" t="s">
        <v>987</v>
      </c>
      <c r="B35" s="107" t="s">
        <v>988</v>
      </c>
      <c r="C35" s="107" t="s">
        <v>181</v>
      </c>
      <c r="D35" s="107"/>
      <c r="E35" s="107"/>
      <c r="F35" s="107"/>
      <c r="G35" s="107"/>
      <c r="H35" s="107"/>
    </row>
    <row r="36" spans="1:8" ht="12.75">
      <c r="A36" s="107" t="s">
        <v>989</v>
      </c>
      <c r="B36" s="107" t="s">
        <v>988</v>
      </c>
      <c r="C36" s="107" t="s">
        <v>171</v>
      </c>
      <c r="D36" s="107"/>
      <c r="E36" s="107"/>
      <c r="F36" s="107"/>
      <c r="G36" s="107"/>
      <c r="H36" s="107"/>
    </row>
    <row r="37" spans="1:8" ht="12.75">
      <c r="A37" s="107" t="s">
        <v>160</v>
      </c>
      <c r="B37" s="107" t="s">
        <v>161</v>
      </c>
      <c r="C37" s="107" t="s">
        <v>162</v>
      </c>
      <c r="D37" s="107"/>
      <c r="E37" s="107"/>
      <c r="F37" s="107"/>
      <c r="G37" s="107"/>
      <c r="H37" s="107"/>
    </row>
    <row r="38" spans="1:8" ht="12.75">
      <c r="A38" s="107" t="s">
        <v>990</v>
      </c>
      <c r="B38" s="107" t="s">
        <v>991</v>
      </c>
      <c r="C38" s="107" t="s">
        <v>46</v>
      </c>
      <c r="D38" s="107"/>
      <c r="E38" s="107"/>
      <c r="F38" s="107"/>
      <c r="G38" s="107"/>
      <c r="H38" s="107"/>
    </row>
    <row r="39" spans="1:8" ht="12.75">
      <c r="A39" s="107" t="s">
        <v>75</v>
      </c>
      <c r="B39" s="107" t="s">
        <v>76</v>
      </c>
      <c r="C39" s="107" t="s">
        <v>63</v>
      </c>
      <c r="D39" s="107"/>
      <c r="E39" s="107"/>
      <c r="F39" s="107"/>
      <c r="G39" s="107"/>
      <c r="H39" s="107"/>
    </row>
    <row r="40" spans="1:8" ht="12.75">
      <c r="A40" s="107" t="s">
        <v>215</v>
      </c>
      <c r="B40" s="107" t="s">
        <v>216</v>
      </c>
      <c r="C40" s="107" t="s">
        <v>217</v>
      </c>
      <c r="D40" s="107"/>
      <c r="E40" s="107"/>
      <c r="F40" s="107"/>
      <c r="G40" s="107"/>
      <c r="H40" s="107"/>
    </row>
    <row r="41" spans="1:8" ht="12.75">
      <c r="A41" s="107" t="s">
        <v>992</v>
      </c>
      <c r="B41" s="107" t="s">
        <v>993</v>
      </c>
      <c r="C41" s="107" t="s">
        <v>994</v>
      </c>
      <c r="D41" s="107"/>
      <c r="E41" s="107"/>
      <c r="F41" s="107"/>
      <c r="G41" s="107"/>
      <c r="H41" s="107"/>
    </row>
    <row r="42" spans="1:8" ht="12.75">
      <c r="A42" s="107" t="s">
        <v>232</v>
      </c>
      <c r="B42" s="107" t="s">
        <v>233</v>
      </c>
      <c r="C42" s="107" t="s">
        <v>231</v>
      </c>
      <c r="D42" s="107"/>
      <c r="E42" s="107"/>
      <c r="F42" s="107"/>
      <c r="G42" s="107"/>
      <c r="H42" s="107"/>
    </row>
    <row r="43" spans="1:8" ht="12.75">
      <c r="A43" s="107" t="s">
        <v>995</v>
      </c>
      <c r="B43" s="107" t="s">
        <v>996</v>
      </c>
      <c r="C43" s="107" t="s">
        <v>63</v>
      </c>
      <c r="D43" s="107"/>
      <c r="E43" s="107"/>
      <c r="F43" s="107"/>
      <c r="G43" s="107"/>
      <c r="H43" s="107"/>
    </row>
    <row r="44" spans="1:8" ht="12.75">
      <c r="A44" s="107" t="s">
        <v>997</v>
      </c>
      <c r="B44" s="107" t="s">
        <v>998</v>
      </c>
      <c r="C44" s="107" t="s">
        <v>171</v>
      </c>
      <c r="D44" s="107"/>
      <c r="E44" s="107"/>
      <c r="F44" s="107"/>
      <c r="G44" s="107"/>
      <c r="H44" s="107"/>
    </row>
    <row r="45" spans="1:8" ht="12.75">
      <c r="A45" s="107" t="s">
        <v>999</v>
      </c>
      <c r="B45" s="107" t="s">
        <v>1000</v>
      </c>
      <c r="C45" s="107" t="s">
        <v>148</v>
      </c>
      <c r="D45" s="107"/>
      <c r="E45" s="107"/>
      <c r="F45" s="107"/>
      <c r="G45" s="107"/>
      <c r="H45" s="107"/>
    </row>
    <row r="46" spans="1:8" ht="12.75">
      <c r="A46" s="107" t="s">
        <v>1001</v>
      </c>
      <c r="B46" s="107" t="s">
        <v>1002</v>
      </c>
      <c r="C46" s="107" t="s">
        <v>978</v>
      </c>
      <c r="D46" s="107"/>
      <c r="E46" s="107"/>
      <c r="F46" s="107"/>
      <c r="G46" s="107"/>
      <c r="H46" s="107"/>
    </row>
    <row r="47" spans="1:8" ht="12.75">
      <c r="A47" s="107" t="s">
        <v>1003</v>
      </c>
      <c r="B47" s="107" t="s">
        <v>1004</v>
      </c>
      <c r="C47" s="107" t="s">
        <v>1005</v>
      </c>
      <c r="D47" s="107"/>
      <c r="E47" s="107"/>
      <c r="F47" s="107"/>
      <c r="G47" s="107"/>
      <c r="H47" s="107"/>
    </row>
    <row r="48" spans="1:8" ht="12.75">
      <c r="A48" s="107" t="s">
        <v>1006</v>
      </c>
      <c r="B48" s="107" t="s">
        <v>1007</v>
      </c>
      <c r="C48" s="107" t="s">
        <v>31</v>
      </c>
      <c r="D48" s="107"/>
      <c r="E48" s="107"/>
      <c r="F48" s="107"/>
      <c r="G48" s="107"/>
      <c r="H48" s="107"/>
    </row>
    <row r="49" spans="1:8" ht="12.75">
      <c r="A49" s="107" t="s">
        <v>1008</v>
      </c>
      <c r="B49" s="107" t="s">
        <v>1009</v>
      </c>
      <c r="C49" s="107" t="s">
        <v>1010</v>
      </c>
      <c r="D49" s="107"/>
      <c r="E49" s="107"/>
      <c r="F49" s="107"/>
      <c r="G49" s="107"/>
      <c r="H49" s="107"/>
    </row>
    <row r="50" spans="1:8" ht="12.75">
      <c r="A50" s="107" t="s">
        <v>1011</v>
      </c>
      <c r="B50" s="107" t="s">
        <v>974</v>
      </c>
      <c r="C50" s="107" t="s">
        <v>31</v>
      </c>
      <c r="D50" s="107"/>
      <c r="E50" s="107"/>
      <c r="F50" s="107"/>
      <c r="G50" s="107"/>
      <c r="H50" s="107"/>
    </row>
    <row r="51" spans="1:8" ht="12.75">
      <c r="A51" s="107" t="s">
        <v>1012</v>
      </c>
      <c r="B51" s="107" t="s">
        <v>189</v>
      </c>
      <c r="C51" s="107" t="s">
        <v>190</v>
      </c>
      <c r="D51" s="107"/>
      <c r="E51" s="107"/>
      <c r="F51" s="107"/>
      <c r="G51" s="107"/>
      <c r="H51" s="107"/>
    </row>
    <row r="52" spans="1:8" ht="12.75">
      <c r="A52" s="107" t="s">
        <v>1013</v>
      </c>
      <c r="B52" s="107" t="s">
        <v>1014</v>
      </c>
      <c r="C52" s="107" t="s">
        <v>1015</v>
      </c>
      <c r="D52" s="107"/>
      <c r="E52" s="107"/>
      <c r="F52" s="107"/>
      <c r="G52" s="107"/>
      <c r="H52" s="107"/>
    </row>
    <row r="53" spans="1:8" ht="12.75">
      <c r="A53" s="107" t="s">
        <v>191</v>
      </c>
      <c r="B53" s="107" t="s">
        <v>192</v>
      </c>
      <c r="C53" s="107" t="s">
        <v>190</v>
      </c>
      <c r="D53" s="107"/>
      <c r="E53" s="107"/>
      <c r="F53" s="107"/>
      <c r="G53" s="107"/>
      <c r="H53" s="107"/>
    </row>
    <row r="54" spans="1:8" ht="12.75">
      <c r="A54" s="107" t="s">
        <v>90</v>
      </c>
      <c r="B54" s="107" t="s">
        <v>91</v>
      </c>
      <c r="C54" s="107" t="s">
        <v>70</v>
      </c>
      <c r="D54" s="107"/>
      <c r="E54" s="107"/>
      <c r="F54" s="107"/>
      <c r="G54" s="107"/>
      <c r="H54" s="107"/>
    </row>
    <row r="55" spans="1:8" ht="12.75">
      <c r="A55" s="107" t="s">
        <v>1016</v>
      </c>
      <c r="B55" s="107" t="s">
        <v>212</v>
      </c>
      <c r="C55" s="107" t="s">
        <v>669</v>
      </c>
      <c r="D55" s="107"/>
      <c r="E55" s="107"/>
      <c r="F55" s="107"/>
      <c r="G55" s="107"/>
      <c r="H55" s="107"/>
    </row>
    <row r="56" spans="1:8" ht="12.75">
      <c r="A56" s="107" t="s">
        <v>1017</v>
      </c>
      <c r="B56" s="107" t="s">
        <v>1018</v>
      </c>
      <c r="C56" s="107" t="s">
        <v>31</v>
      </c>
      <c r="D56" s="107"/>
      <c r="E56" s="107"/>
      <c r="F56" s="107"/>
      <c r="G56" s="107"/>
      <c r="H56" s="107"/>
    </row>
    <row r="57" spans="1:8" ht="12.75">
      <c r="A57" s="107" t="s">
        <v>1019</v>
      </c>
      <c r="B57" s="107" t="s">
        <v>1020</v>
      </c>
      <c r="C57" s="107" t="s">
        <v>125</v>
      </c>
      <c r="D57" s="107"/>
      <c r="E57" s="107"/>
      <c r="F57" s="107"/>
      <c r="G57" s="107"/>
      <c r="H57" s="107"/>
    </row>
    <row r="58" spans="1:8" ht="12.75">
      <c r="A58" s="107" t="s">
        <v>1021</v>
      </c>
      <c r="B58" s="107" t="s">
        <v>1022</v>
      </c>
      <c r="C58" s="107" t="s">
        <v>1023</v>
      </c>
      <c r="D58" s="107"/>
      <c r="E58" s="107"/>
      <c r="F58" s="107"/>
      <c r="G58" s="107"/>
      <c r="H58" s="107"/>
    </row>
    <row r="59" spans="1:8" ht="12.75">
      <c r="A59" s="107" t="s">
        <v>1024</v>
      </c>
      <c r="B59" s="107" t="s">
        <v>1025</v>
      </c>
      <c r="C59" s="107" t="s">
        <v>168</v>
      </c>
      <c r="D59" s="107"/>
      <c r="E59" s="107"/>
      <c r="F59" s="107"/>
      <c r="G59" s="107"/>
      <c r="H59" s="107"/>
    </row>
    <row r="60" spans="1:8" ht="12.75">
      <c r="A60" s="107" t="s">
        <v>1026</v>
      </c>
      <c r="B60" s="107" t="s">
        <v>1027</v>
      </c>
      <c r="C60" s="107" t="s">
        <v>695</v>
      </c>
      <c r="D60" s="107"/>
      <c r="E60" s="107"/>
      <c r="F60" s="107"/>
      <c r="G60" s="107"/>
      <c r="H60" s="107"/>
    </row>
    <row r="61" spans="1:8" ht="12.75">
      <c r="A61" s="107" t="s">
        <v>66</v>
      </c>
      <c r="B61" s="107" t="s">
        <v>67</v>
      </c>
      <c r="C61" s="107" t="s">
        <v>695</v>
      </c>
      <c r="D61" s="107"/>
      <c r="E61" s="107"/>
      <c r="F61" s="107"/>
      <c r="G61" s="107"/>
      <c r="H61" s="107"/>
    </row>
    <row r="62" spans="1:8" ht="12.75">
      <c r="A62" s="107" t="s">
        <v>1028</v>
      </c>
      <c r="B62" s="107" t="s">
        <v>1029</v>
      </c>
      <c r="C62" s="107" t="s">
        <v>40</v>
      </c>
      <c r="D62" s="107"/>
      <c r="E62" s="107"/>
      <c r="F62" s="107"/>
      <c r="G62" s="107"/>
      <c r="H62" s="107"/>
    </row>
    <row r="63" spans="1:8" ht="12.75">
      <c r="A63" s="107" t="s">
        <v>102</v>
      </c>
      <c r="B63" s="107" t="s">
        <v>103</v>
      </c>
      <c r="C63" s="107" t="s">
        <v>70</v>
      </c>
      <c r="D63" s="107"/>
      <c r="E63" s="107"/>
      <c r="F63" s="107"/>
      <c r="G63" s="107"/>
      <c r="H63" s="107"/>
    </row>
    <row r="64" spans="1:8" ht="12.75">
      <c r="A64" s="107" t="s">
        <v>218</v>
      </c>
      <c r="B64" s="107" t="s">
        <v>838</v>
      </c>
      <c r="C64" s="107" t="s">
        <v>219</v>
      </c>
      <c r="D64" s="107"/>
      <c r="E64" s="107"/>
      <c r="F64" s="107"/>
      <c r="G64" s="107"/>
      <c r="H64" s="107"/>
    </row>
    <row r="65" spans="1:8" ht="12.75">
      <c r="A65" s="107" t="s">
        <v>1030</v>
      </c>
      <c r="B65" s="107" t="s">
        <v>1031</v>
      </c>
      <c r="C65" s="107" t="s">
        <v>181</v>
      </c>
      <c r="D65" s="107"/>
      <c r="E65" s="107"/>
      <c r="F65" s="107"/>
      <c r="G65" s="107"/>
      <c r="H65" s="107"/>
    </row>
    <row r="66" spans="1:8" ht="12.75">
      <c r="A66" s="107" t="s">
        <v>112</v>
      </c>
      <c r="B66" s="107" t="s">
        <v>113</v>
      </c>
      <c r="C66" s="107" t="s">
        <v>70</v>
      </c>
      <c r="D66" s="107"/>
      <c r="E66" s="107"/>
      <c r="F66" s="107"/>
      <c r="G66" s="107"/>
      <c r="H66" s="107"/>
    </row>
    <row r="67" spans="1:8" ht="12.75">
      <c r="A67" s="107" t="s">
        <v>1032</v>
      </c>
      <c r="B67" s="107" t="s">
        <v>1033</v>
      </c>
      <c r="C67" s="107" t="s">
        <v>63</v>
      </c>
      <c r="D67" s="107"/>
      <c r="E67" s="107"/>
      <c r="F67" s="107"/>
      <c r="G67" s="107"/>
      <c r="H67" s="107"/>
    </row>
    <row r="68" spans="1:8" ht="12.75">
      <c r="A68" s="107" t="s">
        <v>1034</v>
      </c>
      <c r="B68" s="107" t="s">
        <v>1035</v>
      </c>
      <c r="C68" s="107" t="s">
        <v>31</v>
      </c>
      <c r="D68" s="107"/>
      <c r="E68" s="107"/>
      <c r="F68" s="107"/>
      <c r="G68" s="107"/>
      <c r="H68" s="107"/>
    </row>
    <row r="69" spans="1:8" ht="12.75">
      <c r="A69" s="107" t="s">
        <v>1036</v>
      </c>
      <c r="B69" s="107" t="s">
        <v>1037</v>
      </c>
      <c r="C69" s="107" t="s">
        <v>1038</v>
      </c>
      <c r="D69" s="107"/>
      <c r="E69" s="107"/>
      <c r="F69" s="107"/>
      <c r="G69" s="107"/>
      <c r="H69" s="107"/>
    </row>
    <row r="70" spans="1:8" ht="12.75">
      <c r="A70" s="107" t="s">
        <v>1039</v>
      </c>
      <c r="B70" s="107" t="s">
        <v>204</v>
      </c>
      <c r="C70" s="107" t="s">
        <v>190</v>
      </c>
      <c r="D70" s="107"/>
      <c r="E70" s="107"/>
      <c r="F70" s="107"/>
      <c r="G70" s="107"/>
      <c r="H70" s="107"/>
    </row>
    <row r="71" spans="1:8" ht="12.75">
      <c r="A71" s="107" t="s">
        <v>1040</v>
      </c>
      <c r="B71" s="107" t="s">
        <v>77</v>
      </c>
      <c r="C71" s="107" t="s">
        <v>63</v>
      </c>
      <c r="D71" s="107"/>
      <c r="E71" s="107"/>
      <c r="F71" s="107"/>
      <c r="G71" s="107"/>
      <c r="H71" s="107"/>
    </row>
    <row r="72" spans="1:8" ht="12.75">
      <c r="A72" s="107" t="s">
        <v>1041</v>
      </c>
      <c r="B72" s="107" t="s">
        <v>1042</v>
      </c>
      <c r="C72" s="107" t="s">
        <v>978</v>
      </c>
      <c r="D72" s="107"/>
      <c r="E72" s="107"/>
      <c r="F72" s="107"/>
      <c r="G72" s="107"/>
      <c r="H72" s="107"/>
    </row>
    <row r="73" spans="1:8" ht="12.75">
      <c r="A73" s="107" t="s">
        <v>1043</v>
      </c>
      <c r="B73" s="107" t="s">
        <v>1044</v>
      </c>
      <c r="C73" s="107" t="s">
        <v>1015</v>
      </c>
      <c r="D73" s="107"/>
      <c r="E73" s="107"/>
      <c r="F73" s="107"/>
      <c r="G73" s="107"/>
      <c r="H73" s="107"/>
    </row>
    <row r="74" spans="1:8" ht="12.75">
      <c r="A74" s="107" t="s">
        <v>1045</v>
      </c>
      <c r="B74" s="107" t="s">
        <v>1046</v>
      </c>
      <c r="C74" s="107" t="s">
        <v>978</v>
      </c>
      <c r="D74" s="107"/>
      <c r="E74" s="107"/>
      <c r="F74" s="107"/>
      <c r="G74" s="107"/>
      <c r="H74" s="107"/>
    </row>
    <row r="75" spans="1:8" ht="12.75">
      <c r="A75" s="107" t="s">
        <v>1047</v>
      </c>
      <c r="B75" s="107" t="s">
        <v>1048</v>
      </c>
      <c r="C75" s="107" t="s">
        <v>1015</v>
      </c>
      <c r="D75" s="107"/>
      <c r="E75" s="107"/>
      <c r="F75" s="107"/>
      <c r="G75" s="107"/>
      <c r="H75" s="107"/>
    </row>
    <row r="76" spans="1:8" ht="12.75">
      <c r="A76" s="107" t="s">
        <v>1049</v>
      </c>
      <c r="B76" s="107" t="s">
        <v>1050</v>
      </c>
      <c r="C76" s="107" t="s">
        <v>148</v>
      </c>
      <c r="D76" s="107"/>
      <c r="E76" s="107"/>
      <c r="F76" s="107"/>
      <c r="G76" s="107"/>
      <c r="H76" s="107"/>
    </row>
    <row r="77" spans="1:8" ht="12.75">
      <c r="A77" s="107" t="s">
        <v>1051</v>
      </c>
      <c r="B77" s="107" t="s">
        <v>1052</v>
      </c>
      <c r="C77" s="107" t="s">
        <v>1015</v>
      </c>
      <c r="D77" s="107"/>
      <c r="E77" s="107"/>
      <c r="F77" s="107"/>
      <c r="G77" s="107"/>
      <c r="H77" s="107"/>
    </row>
    <row r="78" spans="1:8" ht="12.75">
      <c r="A78" s="107" t="s">
        <v>1053</v>
      </c>
      <c r="B78" s="107" t="s">
        <v>1054</v>
      </c>
      <c r="C78" s="107" t="s">
        <v>118</v>
      </c>
      <c r="D78" s="107"/>
      <c r="E78" s="107"/>
      <c r="F78" s="107"/>
      <c r="G78" s="107"/>
      <c r="H78" s="107"/>
    </row>
    <row r="79" spans="1:8" ht="12.75">
      <c r="A79" s="107" t="s">
        <v>48</v>
      </c>
      <c r="B79" s="107" t="s">
        <v>49</v>
      </c>
      <c r="C79" s="107" t="s">
        <v>46</v>
      </c>
      <c r="D79" s="107"/>
      <c r="E79" s="107"/>
      <c r="F79" s="107"/>
      <c r="G79" s="107"/>
      <c r="H79" s="107"/>
    </row>
    <row r="80" spans="1:8" ht="12.75">
      <c r="A80" s="107" t="s">
        <v>1055</v>
      </c>
      <c r="B80" s="107" t="s">
        <v>1056</v>
      </c>
      <c r="C80" s="107" t="s">
        <v>31</v>
      </c>
      <c r="D80" s="107"/>
      <c r="E80" s="107"/>
      <c r="F80" s="107"/>
      <c r="G80" s="107"/>
      <c r="H80" s="107"/>
    </row>
    <row r="81" spans="1:8" ht="12.75">
      <c r="A81" s="107" t="s">
        <v>1057</v>
      </c>
      <c r="B81" s="107" t="s">
        <v>1058</v>
      </c>
      <c r="C81" s="107" t="s">
        <v>148</v>
      </c>
      <c r="D81" s="107"/>
      <c r="E81" s="107"/>
      <c r="F81" s="107"/>
      <c r="G81" s="107"/>
      <c r="H81" s="107"/>
    </row>
    <row r="82" spans="1:8" ht="12.75">
      <c r="A82" s="107" t="s">
        <v>1059</v>
      </c>
      <c r="B82" s="107" t="s">
        <v>1060</v>
      </c>
      <c r="C82" s="107" t="s">
        <v>31</v>
      </c>
      <c r="D82" s="107"/>
      <c r="E82" s="107"/>
      <c r="F82" s="107"/>
      <c r="G82" s="107"/>
      <c r="H82" s="107"/>
    </row>
    <row r="83" spans="1:8" ht="12.75">
      <c r="A83" s="107" t="s">
        <v>1061</v>
      </c>
      <c r="B83" s="107" t="s">
        <v>1062</v>
      </c>
      <c r="C83" s="107" t="s">
        <v>125</v>
      </c>
      <c r="D83" s="107"/>
      <c r="E83" s="107"/>
      <c r="F83" s="107"/>
      <c r="G83" s="107"/>
      <c r="H83" s="107"/>
    </row>
    <row r="84" spans="1:8" ht="12.75">
      <c r="A84" s="107" t="s">
        <v>1061</v>
      </c>
      <c r="B84" s="107" t="s">
        <v>1063</v>
      </c>
      <c r="C84" s="107" t="s">
        <v>222</v>
      </c>
      <c r="D84" s="107"/>
      <c r="E84" s="107"/>
      <c r="F84" s="107"/>
      <c r="G84" s="107"/>
      <c r="H84" s="107"/>
    </row>
    <row r="85" spans="1:8" ht="12.75">
      <c r="A85" s="107" t="s">
        <v>1061</v>
      </c>
      <c r="B85" s="107" t="s">
        <v>1064</v>
      </c>
      <c r="C85" s="107" t="s">
        <v>31</v>
      </c>
      <c r="D85" s="107"/>
      <c r="E85" s="107"/>
      <c r="F85" s="107"/>
      <c r="G85" s="107"/>
      <c r="H85" s="107"/>
    </row>
    <row r="86" spans="1:8" ht="12.75">
      <c r="A86" s="107" t="s">
        <v>1065</v>
      </c>
      <c r="B86" s="107" t="s">
        <v>1066</v>
      </c>
      <c r="C86" s="107" t="s">
        <v>63</v>
      </c>
      <c r="D86" s="107"/>
      <c r="E86" s="107"/>
      <c r="F86" s="107"/>
      <c r="G86" s="107"/>
      <c r="H86" s="107"/>
    </row>
    <row r="87" spans="1:8" ht="12.75">
      <c r="A87" s="107" t="s">
        <v>1067</v>
      </c>
      <c r="B87" s="107" t="s">
        <v>1068</v>
      </c>
      <c r="C87" s="107" t="s">
        <v>31</v>
      </c>
      <c r="D87" s="107"/>
      <c r="E87" s="107"/>
      <c r="F87" s="107"/>
      <c r="G87" s="107"/>
      <c r="H87" s="107"/>
    </row>
    <row r="88" spans="1:8" ht="12.75">
      <c r="A88" s="107" t="s">
        <v>1069</v>
      </c>
      <c r="B88" s="107" t="s">
        <v>1070</v>
      </c>
      <c r="C88" s="107" t="s">
        <v>1071</v>
      </c>
      <c r="D88" s="107"/>
      <c r="E88" s="107"/>
      <c r="F88" s="107"/>
      <c r="G88" s="107"/>
      <c r="H88" s="107"/>
    </row>
    <row r="89" spans="1:8" ht="12.75">
      <c r="A89" s="107" t="s">
        <v>1072</v>
      </c>
      <c r="B89" s="107" t="s">
        <v>1073</v>
      </c>
      <c r="C89" s="107" t="s">
        <v>168</v>
      </c>
      <c r="D89" s="107"/>
      <c r="E89" s="107"/>
      <c r="F89" s="107"/>
      <c r="G89" s="107"/>
      <c r="H89" s="107"/>
    </row>
    <row r="90" spans="1:8" ht="12.75">
      <c r="A90" s="107" t="s">
        <v>179</v>
      </c>
      <c r="B90" s="107" t="s">
        <v>180</v>
      </c>
      <c r="C90" s="107" t="s">
        <v>181</v>
      </c>
      <c r="D90" s="107"/>
      <c r="E90" s="107"/>
      <c r="F90" s="107"/>
      <c r="G90" s="107"/>
      <c r="H90" s="107"/>
    </row>
    <row r="91" spans="1:8" ht="12.75">
      <c r="A91" s="107" t="s">
        <v>1074</v>
      </c>
      <c r="B91" s="107" t="s">
        <v>1075</v>
      </c>
      <c r="C91" s="107" t="s">
        <v>181</v>
      </c>
      <c r="D91" s="107"/>
      <c r="E91" s="107"/>
      <c r="F91" s="107"/>
      <c r="G91" s="107"/>
      <c r="H91" s="107"/>
    </row>
    <row r="92" spans="1:8" ht="12.75">
      <c r="A92" s="107" t="s">
        <v>1074</v>
      </c>
      <c r="B92" s="107" t="s">
        <v>1076</v>
      </c>
      <c r="C92" s="107" t="s">
        <v>181</v>
      </c>
      <c r="D92" s="107"/>
      <c r="E92" s="107"/>
      <c r="F92" s="107"/>
      <c r="G92" s="107"/>
      <c r="H92" s="107"/>
    </row>
    <row r="93" spans="1:8" ht="12.75">
      <c r="A93" s="107" t="s">
        <v>1077</v>
      </c>
      <c r="B93" s="107" t="s">
        <v>1064</v>
      </c>
      <c r="C93" s="107" t="s">
        <v>1078</v>
      </c>
      <c r="D93" s="107"/>
      <c r="E93" s="107"/>
      <c r="F93" s="107"/>
      <c r="G93" s="107"/>
      <c r="H93" s="107"/>
    </row>
    <row r="94" spans="1:8" ht="12.75">
      <c r="A94" s="107" t="s">
        <v>152</v>
      </c>
      <c r="B94" s="107" t="s">
        <v>153</v>
      </c>
      <c r="C94" s="107" t="s">
        <v>148</v>
      </c>
      <c r="D94" s="107"/>
      <c r="E94" s="107"/>
      <c r="F94" s="107"/>
      <c r="G94" s="107"/>
      <c r="H94" s="107"/>
    </row>
    <row r="95" spans="1:8" ht="12.75">
      <c r="A95" s="107" t="s">
        <v>1079</v>
      </c>
      <c r="B95" s="107" t="s">
        <v>126</v>
      </c>
      <c r="C95" s="107" t="s">
        <v>125</v>
      </c>
      <c r="D95" s="107"/>
      <c r="E95" s="107"/>
      <c r="F95" s="107"/>
      <c r="G95" s="107"/>
      <c r="H95" s="107"/>
    </row>
    <row r="96" spans="1:8" ht="12.75">
      <c r="A96" s="107" t="s">
        <v>1080</v>
      </c>
      <c r="B96" s="107" t="s">
        <v>1081</v>
      </c>
      <c r="C96" s="107" t="s">
        <v>1078</v>
      </c>
      <c r="D96" s="107"/>
      <c r="E96" s="107"/>
      <c r="F96" s="107"/>
      <c r="G96" s="107"/>
      <c r="H96" s="107"/>
    </row>
    <row r="97" spans="1:8" ht="12.75">
      <c r="A97" s="107" t="s">
        <v>1082</v>
      </c>
      <c r="B97" s="107" t="s">
        <v>1083</v>
      </c>
      <c r="C97" s="107" t="s">
        <v>168</v>
      </c>
      <c r="D97" s="107"/>
      <c r="E97" s="107"/>
      <c r="F97" s="107"/>
      <c r="G97" s="107"/>
      <c r="H97" s="107"/>
    </row>
    <row r="98" spans="1:8" ht="12.75">
      <c r="A98" s="107" t="s">
        <v>1084</v>
      </c>
      <c r="B98" s="107" t="s">
        <v>1085</v>
      </c>
      <c r="C98" s="107" t="s">
        <v>148</v>
      </c>
      <c r="D98" s="107"/>
      <c r="E98" s="107"/>
      <c r="F98" s="107"/>
      <c r="G98" s="107"/>
      <c r="H98" s="107"/>
    </row>
    <row r="99" spans="1:8" ht="12.75">
      <c r="A99" s="107" t="s">
        <v>1086</v>
      </c>
      <c r="B99" s="107" t="s">
        <v>1087</v>
      </c>
      <c r="C99" s="107" t="s">
        <v>181</v>
      </c>
      <c r="D99" s="107"/>
      <c r="E99" s="107"/>
      <c r="F99" s="107"/>
      <c r="G99" s="107"/>
      <c r="H99" s="107"/>
    </row>
    <row r="100" spans="1:8" ht="12.75">
      <c r="A100" s="107" t="s">
        <v>50</v>
      </c>
      <c r="B100" s="107" t="s">
        <v>51</v>
      </c>
      <c r="C100" s="107" t="s">
        <v>46</v>
      </c>
      <c r="D100" s="107"/>
      <c r="E100" s="107"/>
      <c r="F100" s="107"/>
      <c r="G100" s="107"/>
      <c r="H100" s="107"/>
    </row>
    <row r="101" spans="1:8" ht="12.75">
      <c r="A101" s="107" t="s">
        <v>36</v>
      </c>
      <c r="B101" s="107" t="s">
        <v>37</v>
      </c>
      <c r="C101" s="107" t="s">
        <v>38</v>
      </c>
      <c r="D101" s="107"/>
      <c r="E101" s="107"/>
      <c r="F101" s="107"/>
      <c r="G101" s="107"/>
      <c r="H101" s="107"/>
    </row>
    <row r="102" spans="1:8" ht="12.75">
      <c r="A102" s="107" t="s">
        <v>1088</v>
      </c>
      <c r="B102" s="107" t="s">
        <v>1089</v>
      </c>
      <c r="C102" s="107" t="s">
        <v>31</v>
      </c>
      <c r="D102" s="107"/>
      <c r="E102" s="107"/>
      <c r="F102" s="107"/>
      <c r="G102" s="107"/>
      <c r="H102" s="107"/>
    </row>
    <row r="103" spans="1:8" ht="12.75">
      <c r="A103" s="107" t="s">
        <v>1090</v>
      </c>
      <c r="B103" s="107" t="s">
        <v>156</v>
      </c>
      <c r="C103" s="107" t="s">
        <v>148</v>
      </c>
      <c r="D103" s="107"/>
      <c r="E103" s="107"/>
      <c r="F103" s="107"/>
      <c r="G103" s="107"/>
      <c r="H103" s="107"/>
    </row>
    <row r="104" spans="1:8" ht="12.75">
      <c r="A104" s="107" t="s">
        <v>1091</v>
      </c>
      <c r="B104" s="107" t="s">
        <v>163</v>
      </c>
      <c r="C104" s="107" t="s">
        <v>151</v>
      </c>
      <c r="D104" s="107"/>
      <c r="E104" s="107"/>
      <c r="F104" s="107"/>
      <c r="G104" s="107"/>
      <c r="H104" s="107"/>
    </row>
    <row r="105" spans="1:8" ht="12.75">
      <c r="A105" s="107" t="s">
        <v>1092</v>
      </c>
      <c r="B105" s="107" t="s">
        <v>1093</v>
      </c>
      <c r="C105" s="107" t="s">
        <v>190</v>
      </c>
      <c r="D105" s="107"/>
      <c r="E105" s="107"/>
      <c r="F105" s="107"/>
      <c r="G105" s="107"/>
      <c r="H105" s="107"/>
    </row>
    <row r="106" spans="1:8" ht="12.75">
      <c r="A106" s="107" t="s">
        <v>1094</v>
      </c>
      <c r="B106" s="107" t="s">
        <v>155</v>
      </c>
      <c r="C106" s="107" t="s">
        <v>148</v>
      </c>
      <c r="D106" s="107"/>
      <c r="E106" s="107"/>
      <c r="F106" s="107"/>
      <c r="G106" s="107"/>
      <c r="H106" s="107"/>
    </row>
    <row r="107" spans="1:8" ht="12.75">
      <c r="A107" s="107" t="s">
        <v>1095</v>
      </c>
      <c r="B107" s="107" t="s">
        <v>1096</v>
      </c>
      <c r="C107" s="107" t="s">
        <v>1097</v>
      </c>
      <c r="D107" s="107"/>
      <c r="E107" s="107"/>
      <c r="F107" s="107"/>
      <c r="G107" s="107"/>
      <c r="H107" s="107"/>
    </row>
    <row r="108" spans="1:8" ht="12.75">
      <c r="A108" s="107" t="s">
        <v>128</v>
      </c>
      <c r="B108" s="107" t="s">
        <v>129</v>
      </c>
      <c r="C108" s="107" t="s">
        <v>125</v>
      </c>
      <c r="D108" s="107"/>
      <c r="E108" s="107"/>
      <c r="F108" s="107"/>
      <c r="G108" s="107"/>
      <c r="H108" s="107"/>
    </row>
    <row r="109" spans="1:8" ht="12.75">
      <c r="A109" s="107" t="s">
        <v>1098</v>
      </c>
      <c r="B109" s="107" t="s">
        <v>1099</v>
      </c>
      <c r="C109" s="107" t="s">
        <v>148</v>
      </c>
      <c r="D109" s="107"/>
      <c r="E109" s="107"/>
      <c r="F109" s="107"/>
      <c r="G109" s="107"/>
      <c r="H109" s="107"/>
    </row>
    <row r="110" spans="1:8" ht="12.75">
      <c r="A110" s="107" t="s">
        <v>1100</v>
      </c>
      <c r="B110" s="107" t="s">
        <v>1101</v>
      </c>
      <c r="C110" s="107" t="s">
        <v>63</v>
      </c>
      <c r="D110" s="107"/>
      <c r="E110" s="107"/>
      <c r="F110" s="107"/>
      <c r="G110" s="107"/>
      <c r="H110" s="107"/>
    </row>
    <row r="111" spans="1:8" ht="12.75">
      <c r="A111" s="107" t="s">
        <v>1102</v>
      </c>
      <c r="B111" s="107" t="s">
        <v>1103</v>
      </c>
      <c r="C111" s="107" t="s">
        <v>70</v>
      </c>
      <c r="D111" s="107"/>
      <c r="E111" s="107"/>
      <c r="F111" s="107"/>
      <c r="G111" s="107"/>
      <c r="H111" s="107"/>
    </row>
    <row r="112" spans="1:8" ht="12.75">
      <c r="A112" s="107" t="s">
        <v>1104</v>
      </c>
      <c r="B112" s="107" t="s">
        <v>1105</v>
      </c>
      <c r="C112" s="107" t="s">
        <v>1106</v>
      </c>
      <c r="D112" s="107"/>
      <c r="E112" s="107"/>
      <c r="F112" s="107"/>
      <c r="G112" s="107"/>
      <c r="H112" s="107"/>
    </row>
    <row r="113" spans="1:8" ht="12.75">
      <c r="A113" s="107" t="s">
        <v>1107</v>
      </c>
      <c r="B113" s="107" t="s">
        <v>1108</v>
      </c>
      <c r="C113" s="107" t="s">
        <v>118</v>
      </c>
      <c r="D113" s="107"/>
      <c r="E113" s="107"/>
      <c r="F113" s="107"/>
      <c r="G113" s="107"/>
      <c r="H113" s="107"/>
    </row>
    <row r="114" spans="1:8" ht="12.75">
      <c r="A114" s="107" t="s">
        <v>1109</v>
      </c>
      <c r="B114" s="107" t="s">
        <v>1110</v>
      </c>
      <c r="C114" s="107" t="s">
        <v>1111</v>
      </c>
      <c r="D114" s="107"/>
      <c r="E114" s="107"/>
      <c r="F114" s="107"/>
      <c r="G114" s="107"/>
      <c r="H114" s="107"/>
    </row>
    <row r="115" spans="1:8" ht="12.75">
      <c r="A115" s="107" t="s">
        <v>1112</v>
      </c>
      <c r="B115" s="107" t="s">
        <v>1113</v>
      </c>
      <c r="C115" s="107" t="s">
        <v>70</v>
      </c>
      <c r="D115" s="107"/>
      <c r="E115" s="107"/>
      <c r="F115" s="107"/>
      <c r="G115" s="107"/>
      <c r="H115" s="107"/>
    </row>
    <row r="116" spans="1:8" ht="12.75">
      <c r="A116" s="107" t="s">
        <v>1114</v>
      </c>
      <c r="B116" s="107" t="s">
        <v>1115</v>
      </c>
      <c r="C116" s="107" t="s">
        <v>190</v>
      </c>
      <c r="D116" s="107"/>
      <c r="E116" s="107"/>
      <c r="F116" s="107"/>
      <c r="G116" s="107"/>
      <c r="H116" s="107"/>
    </row>
    <row r="117" spans="1:8" ht="12.75">
      <c r="A117" s="107" t="s">
        <v>1114</v>
      </c>
      <c r="B117" s="107" t="s">
        <v>1116</v>
      </c>
      <c r="C117" s="107" t="s">
        <v>125</v>
      </c>
      <c r="D117" s="107"/>
      <c r="E117" s="107"/>
      <c r="F117" s="107"/>
      <c r="G117" s="107"/>
      <c r="H117" s="107"/>
    </row>
    <row r="118" spans="1:8" ht="12.75">
      <c r="A118" s="107" t="s">
        <v>1117</v>
      </c>
      <c r="B118" s="107" t="s">
        <v>1118</v>
      </c>
      <c r="C118" s="107" t="s">
        <v>46</v>
      </c>
      <c r="D118" s="107"/>
      <c r="E118" s="107"/>
      <c r="F118" s="107"/>
      <c r="G118" s="107"/>
      <c r="H118" s="107"/>
    </row>
    <row r="119" spans="1:8" ht="12.75">
      <c r="A119" s="107" t="s">
        <v>1119</v>
      </c>
      <c r="B119" s="107" t="s">
        <v>1120</v>
      </c>
      <c r="C119" s="107" t="s">
        <v>63</v>
      </c>
      <c r="D119" s="107"/>
      <c r="E119" s="107"/>
      <c r="F119" s="107"/>
      <c r="G119" s="107"/>
      <c r="H119" s="107"/>
    </row>
    <row r="120" spans="1:8" ht="12.75">
      <c r="A120" s="107" t="s">
        <v>1121</v>
      </c>
      <c r="B120" s="107" t="s">
        <v>1122</v>
      </c>
      <c r="C120" s="107" t="s">
        <v>46</v>
      </c>
      <c r="D120" s="107"/>
      <c r="E120" s="107"/>
      <c r="F120" s="107"/>
      <c r="G120" s="107"/>
      <c r="H120" s="107"/>
    </row>
    <row r="121" spans="1:8" ht="12.75">
      <c r="A121" s="107" t="s">
        <v>110</v>
      </c>
      <c r="B121" s="107" t="s">
        <v>111</v>
      </c>
      <c r="C121" s="107" t="s">
        <v>70</v>
      </c>
      <c r="D121" s="107"/>
      <c r="E121" s="107"/>
      <c r="F121" s="107"/>
      <c r="G121" s="107"/>
      <c r="H121" s="107"/>
    </row>
    <row r="122" spans="1:8" ht="12.75">
      <c r="A122" s="107" t="s">
        <v>1123</v>
      </c>
      <c r="B122" s="107" t="s">
        <v>1124</v>
      </c>
      <c r="C122" s="107" t="s">
        <v>70</v>
      </c>
      <c r="D122" s="107"/>
      <c r="E122" s="107"/>
      <c r="F122" s="107"/>
      <c r="G122" s="107"/>
      <c r="H122" s="107"/>
    </row>
    <row r="123" spans="1:8" ht="12.75">
      <c r="A123" s="107" t="s">
        <v>92</v>
      </c>
      <c r="B123" s="107" t="s">
        <v>93</v>
      </c>
      <c r="C123" s="107" t="s">
        <v>70</v>
      </c>
      <c r="D123" s="107"/>
      <c r="E123" s="107"/>
      <c r="F123" s="107"/>
      <c r="G123" s="107"/>
      <c r="H123" s="107"/>
    </row>
    <row r="124" spans="1:8" ht="12.75">
      <c r="A124" s="107" t="s">
        <v>94</v>
      </c>
      <c r="B124" s="107" t="s">
        <v>95</v>
      </c>
      <c r="C124" s="107" t="s">
        <v>70</v>
      </c>
      <c r="D124" s="107"/>
      <c r="E124" s="107"/>
      <c r="F124" s="107"/>
      <c r="G124" s="107"/>
      <c r="H124" s="107"/>
    </row>
    <row r="125" spans="1:8" ht="12.75">
      <c r="A125" s="107" t="s">
        <v>104</v>
      </c>
      <c r="B125" s="107" t="s">
        <v>105</v>
      </c>
      <c r="C125" s="107" t="s">
        <v>70</v>
      </c>
      <c r="D125" s="107"/>
      <c r="E125" s="107"/>
      <c r="F125" s="107"/>
      <c r="G125" s="107"/>
      <c r="H125" s="107"/>
    </row>
    <row r="126" spans="1:8" ht="12.75">
      <c r="A126" s="107" t="s">
        <v>1125</v>
      </c>
      <c r="B126" s="107" t="s">
        <v>1126</v>
      </c>
      <c r="C126" s="107" t="s">
        <v>125</v>
      </c>
      <c r="D126" s="107"/>
      <c r="E126" s="107"/>
      <c r="F126" s="107"/>
      <c r="G126" s="107"/>
      <c r="H126" s="107"/>
    </row>
    <row r="127" spans="1:8" ht="12.75">
      <c r="A127" s="107" t="s">
        <v>130</v>
      </c>
      <c r="B127" s="107" t="s">
        <v>131</v>
      </c>
      <c r="C127" s="107" t="s">
        <v>125</v>
      </c>
      <c r="D127" s="107"/>
      <c r="E127" s="107"/>
      <c r="F127" s="107"/>
      <c r="G127" s="107"/>
      <c r="H127" s="107"/>
    </row>
    <row r="128" spans="1:8" ht="12.75">
      <c r="A128" s="107" t="s">
        <v>96</v>
      </c>
      <c r="B128" s="107" t="s">
        <v>97</v>
      </c>
      <c r="C128" s="107" t="s">
        <v>70</v>
      </c>
      <c r="D128" s="107"/>
      <c r="E128" s="107"/>
      <c r="F128" s="107"/>
      <c r="G128" s="107"/>
      <c r="H128" s="107"/>
    </row>
    <row r="129" spans="1:8" ht="12.75">
      <c r="A129" s="107" t="s">
        <v>68</v>
      </c>
      <c r="B129" s="107" t="s">
        <v>69</v>
      </c>
      <c r="C129" s="107" t="s">
        <v>63</v>
      </c>
      <c r="D129" s="107"/>
      <c r="E129" s="107"/>
      <c r="F129" s="107"/>
      <c r="G129" s="107"/>
      <c r="H129" s="107"/>
    </row>
    <row r="130" spans="1:8" ht="12.75">
      <c r="A130" s="107" t="s">
        <v>68</v>
      </c>
      <c r="B130" s="107" t="s">
        <v>69</v>
      </c>
      <c r="C130" s="107" t="s">
        <v>70</v>
      </c>
      <c r="D130" s="107"/>
      <c r="E130" s="107"/>
      <c r="F130" s="107"/>
      <c r="G130" s="107"/>
      <c r="H130" s="107"/>
    </row>
    <row r="131" spans="1:8" ht="12.75">
      <c r="A131" s="107" t="s">
        <v>1127</v>
      </c>
      <c r="B131" s="107" t="s">
        <v>1128</v>
      </c>
      <c r="C131" s="107" t="s">
        <v>978</v>
      </c>
      <c r="D131" s="107"/>
      <c r="E131" s="107"/>
      <c r="F131" s="107"/>
      <c r="G131" s="107"/>
      <c r="H131" s="107"/>
    </row>
    <row r="132" spans="1:8" ht="12.75">
      <c r="A132" s="107" t="s">
        <v>134</v>
      </c>
      <c r="B132" s="107" t="s">
        <v>135</v>
      </c>
      <c r="C132" s="107" t="s">
        <v>70</v>
      </c>
      <c r="D132" s="107"/>
      <c r="E132" s="107"/>
      <c r="F132" s="107"/>
      <c r="G132" s="107"/>
      <c r="H132" s="107"/>
    </row>
    <row r="133" spans="1:8" ht="12.75">
      <c r="A133" s="107" t="s">
        <v>1129</v>
      </c>
      <c r="B133" s="107" t="s">
        <v>1130</v>
      </c>
      <c r="C133" s="107" t="s">
        <v>231</v>
      </c>
      <c r="D133" s="107"/>
      <c r="E133" s="107"/>
      <c r="F133" s="107"/>
      <c r="G133" s="107"/>
      <c r="H133" s="107"/>
    </row>
    <row r="134" spans="1:8" ht="12.75">
      <c r="A134" s="107" t="s">
        <v>1131</v>
      </c>
      <c r="B134" s="107" t="s">
        <v>100</v>
      </c>
      <c r="C134" s="107" t="s">
        <v>70</v>
      </c>
      <c r="D134" s="107"/>
      <c r="E134" s="107"/>
      <c r="F134" s="107"/>
      <c r="G134" s="107"/>
      <c r="H134" s="107"/>
    </row>
    <row r="135" spans="1:8" ht="12.75">
      <c r="A135" s="107" t="s">
        <v>1132</v>
      </c>
      <c r="B135" s="107" t="s">
        <v>1133</v>
      </c>
      <c r="C135" s="107" t="s">
        <v>40</v>
      </c>
      <c r="D135" s="107"/>
      <c r="E135" s="107"/>
      <c r="F135" s="107"/>
      <c r="G135" s="107"/>
      <c r="H135" s="107"/>
    </row>
    <row r="136" spans="1:8" ht="12.75">
      <c r="A136" s="107" t="s">
        <v>1134</v>
      </c>
      <c r="B136" s="107" t="s">
        <v>1135</v>
      </c>
      <c r="C136" s="107" t="s">
        <v>40</v>
      </c>
      <c r="D136" s="107"/>
      <c r="E136" s="107"/>
      <c r="F136" s="107"/>
      <c r="G136" s="107"/>
      <c r="H136" s="107"/>
    </row>
    <row r="137" spans="1:8" ht="12.75">
      <c r="A137" s="107" t="s">
        <v>137</v>
      </c>
      <c r="B137" s="107" t="s">
        <v>138</v>
      </c>
      <c r="C137" s="107" t="s">
        <v>40</v>
      </c>
      <c r="D137" s="107"/>
      <c r="E137" s="107"/>
      <c r="F137" s="107"/>
      <c r="G137" s="107"/>
      <c r="H137" s="107"/>
    </row>
    <row r="138" spans="1:8" ht="12.75">
      <c r="A138" s="107" t="s">
        <v>1136</v>
      </c>
      <c r="B138" s="107" t="s">
        <v>133</v>
      </c>
      <c r="C138" s="107" t="s">
        <v>125</v>
      </c>
      <c r="D138" s="107"/>
      <c r="E138" s="107"/>
      <c r="F138" s="107"/>
      <c r="G138" s="107"/>
      <c r="H138" s="107"/>
    </row>
    <row r="139" spans="1:8" ht="12.75">
      <c r="A139" s="107" t="s">
        <v>1137</v>
      </c>
      <c r="B139" s="107" t="s">
        <v>55</v>
      </c>
      <c r="C139" s="107" t="s">
        <v>46</v>
      </c>
      <c r="D139" s="107"/>
      <c r="E139" s="107"/>
      <c r="F139" s="107"/>
      <c r="G139" s="107"/>
      <c r="H139" s="107"/>
    </row>
    <row r="140" spans="1:8" ht="12.75">
      <c r="A140" s="107" t="s">
        <v>1138</v>
      </c>
      <c r="B140" s="107" t="s">
        <v>1139</v>
      </c>
      <c r="C140" s="107" t="s">
        <v>125</v>
      </c>
      <c r="D140" s="107"/>
      <c r="E140" s="107"/>
      <c r="F140" s="107"/>
      <c r="G140" s="107"/>
      <c r="H140" s="107"/>
    </row>
    <row r="141" spans="1:8" ht="12.75">
      <c r="A141" s="107" t="s">
        <v>1140</v>
      </c>
      <c r="B141" s="107" t="s">
        <v>1141</v>
      </c>
      <c r="C141" s="107" t="s">
        <v>40</v>
      </c>
      <c r="D141" s="107"/>
      <c r="E141" s="107"/>
      <c r="F141" s="107"/>
      <c r="G141" s="107"/>
      <c r="H141" s="107"/>
    </row>
    <row r="142" spans="1:8" ht="12.75">
      <c r="A142" s="107" t="s">
        <v>1142</v>
      </c>
      <c r="B142" s="107" t="s">
        <v>42</v>
      </c>
      <c r="C142" s="107" t="s">
        <v>43</v>
      </c>
      <c r="D142" s="107"/>
      <c r="E142" s="107"/>
      <c r="F142" s="107"/>
      <c r="G142" s="107"/>
      <c r="H142" s="107"/>
    </row>
    <row r="143" spans="1:8" ht="12.75">
      <c r="A143" s="107" t="s">
        <v>1143</v>
      </c>
      <c r="B143" s="107" t="s">
        <v>39</v>
      </c>
      <c r="C143" s="107" t="s">
        <v>40</v>
      </c>
      <c r="D143" s="107"/>
      <c r="E143" s="107"/>
      <c r="F143" s="107"/>
      <c r="G143" s="107"/>
      <c r="H143" s="107"/>
    </row>
    <row r="144" spans="1:8" ht="12.75">
      <c r="A144" s="107" t="s">
        <v>1144</v>
      </c>
      <c r="B144" s="107" t="s">
        <v>1145</v>
      </c>
      <c r="C144" s="107" t="s">
        <v>1146</v>
      </c>
      <c r="D144" s="107"/>
      <c r="E144" s="107"/>
      <c r="F144" s="107"/>
      <c r="G144" s="107"/>
      <c r="H144" s="107"/>
    </row>
    <row r="145" spans="1:8" ht="12.75">
      <c r="A145" s="107" t="s">
        <v>1147</v>
      </c>
      <c r="B145" s="107" t="s">
        <v>1148</v>
      </c>
      <c r="C145" s="107" t="s">
        <v>1149</v>
      </c>
      <c r="D145" s="107"/>
      <c r="E145" s="107"/>
      <c r="F145" s="107"/>
      <c r="G145" s="107"/>
      <c r="H145" s="107"/>
    </row>
    <row r="146" spans="1:8" ht="12.75">
      <c r="A146" s="107" t="s">
        <v>41</v>
      </c>
      <c r="B146" s="107" t="s">
        <v>42</v>
      </c>
      <c r="C146" s="107" t="s">
        <v>162</v>
      </c>
      <c r="D146" s="107"/>
      <c r="E146" s="107"/>
      <c r="F146" s="107"/>
      <c r="G146" s="107"/>
      <c r="H146" s="107"/>
    </row>
    <row r="147" spans="1:8" ht="12.75">
      <c r="A147" s="107" t="s">
        <v>41</v>
      </c>
      <c r="B147" s="107" t="s">
        <v>42</v>
      </c>
      <c r="C147" s="107" t="s">
        <v>1150</v>
      </c>
      <c r="D147" s="107"/>
      <c r="E147" s="107"/>
      <c r="F147" s="107"/>
      <c r="G147" s="107"/>
      <c r="H147" s="107"/>
    </row>
    <row r="148" spans="1:8" ht="12.75">
      <c r="A148" s="107" t="s">
        <v>41</v>
      </c>
      <c r="B148" s="107" t="s">
        <v>1151</v>
      </c>
      <c r="C148" s="107" t="s">
        <v>1150</v>
      </c>
      <c r="D148" s="107"/>
      <c r="E148" s="107"/>
      <c r="F148" s="107"/>
      <c r="G148" s="107"/>
      <c r="H148" s="107"/>
    </row>
    <row r="149" spans="1:8" ht="12.75">
      <c r="A149" s="107" t="s">
        <v>1152</v>
      </c>
      <c r="B149" s="107" t="s">
        <v>1153</v>
      </c>
      <c r="C149" s="107" t="s">
        <v>118</v>
      </c>
      <c r="D149" s="107"/>
      <c r="E149" s="107"/>
      <c r="F149" s="107"/>
      <c r="G149" s="107"/>
      <c r="H149" s="107"/>
    </row>
    <row r="150" spans="1:8" ht="12.75">
      <c r="A150" s="107" t="s">
        <v>1154</v>
      </c>
      <c r="B150" s="107" t="s">
        <v>1155</v>
      </c>
      <c r="C150" s="107" t="s">
        <v>978</v>
      </c>
      <c r="D150" s="107"/>
      <c r="E150" s="107"/>
      <c r="F150" s="107"/>
      <c r="G150" s="107"/>
      <c r="H150" s="107"/>
    </row>
    <row r="151" spans="1:8" ht="12.75">
      <c r="A151" s="107" t="s">
        <v>1156</v>
      </c>
      <c r="B151" s="107" t="s">
        <v>194</v>
      </c>
      <c r="C151" s="107" t="s">
        <v>195</v>
      </c>
      <c r="D151" s="107"/>
      <c r="E151" s="107"/>
      <c r="F151" s="107"/>
      <c r="G151" s="107"/>
      <c r="H151" s="107"/>
    </row>
    <row r="152" spans="1:8" ht="12.75">
      <c r="A152" s="107" t="s">
        <v>1156</v>
      </c>
      <c r="B152" s="107" t="s">
        <v>1157</v>
      </c>
      <c r="C152" s="107" t="s">
        <v>1157</v>
      </c>
      <c r="D152" s="107"/>
      <c r="E152" s="107"/>
      <c r="F152" s="107"/>
      <c r="G152" s="107"/>
      <c r="H152" s="107"/>
    </row>
    <row r="153" spans="1:8" ht="12.75">
      <c r="A153" s="107" t="s">
        <v>182</v>
      </c>
      <c r="B153" s="107" t="s">
        <v>183</v>
      </c>
      <c r="C153" s="107" t="s">
        <v>63</v>
      </c>
      <c r="D153" s="107"/>
      <c r="E153" s="107"/>
      <c r="F153" s="107"/>
      <c r="G153" s="107"/>
      <c r="H153" s="107"/>
    </row>
    <row r="154" spans="1:8" ht="12.75">
      <c r="A154" s="107" t="s">
        <v>1158</v>
      </c>
      <c r="B154" s="107" t="s">
        <v>1159</v>
      </c>
      <c r="C154" s="107" t="s">
        <v>968</v>
      </c>
      <c r="D154" s="107"/>
      <c r="E154" s="107"/>
      <c r="F154" s="107"/>
      <c r="G154" s="107"/>
      <c r="H154" s="107"/>
    </row>
    <row r="155" spans="1:8" ht="12.75">
      <c r="A155" s="107" t="s">
        <v>184</v>
      </c>
      <c r="B155" s="107" t="s">
        <v>185</v>
      </c>
      <c r="C155" s="107" t="s">
        <v>181</v>
      </c>
      <c r="D155" s="107"/>
      <c r="E155" s="107"/>
      <c r="F155" s="107"/>
      <c r="G155" s="107"/>
      <c r="H155" s="107"/>
    </row>
    <row r="156" spans="1:8" ht="12.75">
      <c r="A156" s="107" t="s">
        <v>1160</v>
      </c>
      <c r="B156" s="107" t="s">
        <v>1161</v>
      </c>
      <c r="C156" s="107" t="s">
        <v>181</v>
      </c>
      <c r="D156" s="107"/>
      <c r="E156" s="107"/>
      <c r="F156" s="107"/>
      <c r="G156" s="107"/>
      <c r="H156" s="107"/>
    </row>
    <row r="157" spans="1:8" ht="12.75">
      <c r="A157" s="107" t="s">
        <v>1160</v>
      </c>
      <c r="B157" s="107" t="s">
        <v>1161</v>
      </c>
      <c r="C157" s="107" t="s">
        <v>171</v>
      </c>
      <c r="D157" s="107"/>
      <c r="E157" s="107"/>
      <c r="F157" s="107"/>
      <c r="G157" s="107"/>
      <c r="H157" s="107"/>
    </row>
    <row r="158" spans="1:8" ht="12.75">
      <c r="A158" s="107" t="s">
        <v>1162</v>
      </c>
      <c r="B158" s="107" t="s">
        <v>1163</v>
      </c>
      <c r="C158" s="107" t="s">
        <v>945</v>
      </c>
      <c r="D158" s="107"/>
      <c r="E158" s="107"/>
      <c r="F158" s="107"/>
      <c r="G158" s="107"/>
      <c r="H158" s="107"/>
    </row>
    <row r="159" spans="1:8" ht="12.75">
      <c r="A159" s="107" t="s">
        <v>1164</v>
      </c>
      <c r="B159" s="107" t="s">
        <v>154</v>
      </c>
      <c r="C159" s="107" t="s">
        <v>151</v>
      </c>
      <c r="D159" s="107"/>
      <c r="E159" s="107"/>
      <c r="F159" s="107"/>
      <c r="G159" s="107"/>
      <c r="H159" s="107"/>
    </row>
    <row r="160" spans="1:8" ht="12.75">
      <c r="A160" s="107" t="s">
        <v>1165</v>
      </c>
      <c r="B160" s="107" t="s">
        <v>1166</v>
      </c>
      <c r="C160" s="107" t="s">
        <v>675</v>
      </c>
      <c r="D160" s="107"/>
      <c r="E160" s="107"/>
      <c r="F160" s="107"/>
      <c r="G160" s="107"/>
      <c r="H160" s="107"/>
    </row>
    <row r="161" spans="1:8" ht="12.75">
      <c r="A161" s="107" t="s">
        <v>1167</v>
      </c>
      <c r="B161" s="107" t="s">
        <v>1168</v>
      </c>
      <c r="C161" s="107" t="s">
        <v>46</v>
      </c>
      <c r="D161" s="107"/>
      <c r="E161" s="107"/>
      <c r="F161" s="107"/>
      <c r="G161" s="107"/>
      <c r="H161" s="107"/>
    </row>
    <row r="162" spans="1:8" ht="12.75">
      <c r="A162" s="107" t="s">
        <v>172</v>
      </c>
      <c r="B162" s="107" t="s">
        <v>173</v>
      </c>
      <c r="C162" s="107" t="s">
        <v>171</v>
      </c>
      <c r="D162" s="107"/>
      <c r="E162" s="107"/>
      <c r="F162" s="107"/>
      <c r="G162" s="107"/>
      <c r="H162" s="107"/>
    </row>
    <row r="163" spans="1:8" ht="12.75">
      <c r="A163" s="107" t="s">
        <v>1169</v>
      </c>
      <c r="B163" s="107" t="s">
        <v>1000</v>
      </c>
      <c r="C163" s="107" t="s">
        <v>70</v>
      </c>
      <c r="D163" s="107"/>
      <c r="E163" s="107"/>
      <c r="F163" s="107"/>
      <c r="G163" s="107"/>
      <c r="H163" s="107"/>
    </row>
    <row r="164" spans="1:8" ht="12.75">
      <c r="A164" s="107" t="s">
        <v>827</v>
      </c>
      <c r="B164" s="107" t="s">
        <v>52</v>
      </c>
      <c r="C164" s="107" t="s">
        <v>703</v>
      </c>
      <c r="D164" s="107"/>
      <c r="E164" s="107"/>
      <c r="F164" s="107"/>
      <c r="G164" s="107"/>
      <c r="H164" s="107"/>
    </row>
    <row r="165" spans="1:8" ht="12.75">
      <c r="A165" s="107" t="s">
        <v>1170</v>
      </c>
      <c r="B165" s="107" t="s">
        <v>672</v>
      </c>
      <c r="C165" s="107" t="s">
        <v>1171</v>
      </c>
      <c r="D165" s="107"/>
      <c r="E165" s="107"/>
      <c r="F165" s="107"/>
      <c r="G165" s="107"/>
      <c r="H165" s="107"/>
    </row>
    <row r="166" spans="1:8" ht="12.75">
      <c r="A166" s="107" t="s">
        <v>26</v>
      </c>
      <c r="B166" s="107" t="s">
        <v>27</v>
      </c>
      <c r="C166" s="107" t="s">
        <v>28</v>
      </c>
      <c r="D166" s="107"/>
      <c r="E166" s="107"/>
      <c r="F166" s="107"/>
      <c r="G166" s="107"/>
      <c r="H166" s="107"/>
    </row>
    <row r="167" spans="1:8" ht="12.75">
      <c r="A167" s="107" t="s">
        <v>705</v>
      </c>
      <c r="B167" s="107" t="s">
        <v>672</v>
      </c>
      <c r="C167" s="107" t="s">
        <v>53</v>
      </c>
      <c r="D167" s="107"/>
      <c r="E167" s="107"/>
      <c r="F167" s="107"/>
      <c r="G167" s="107"/>
      <c r="H167" s="107"/>
    </row>
    <row r="168" spans="1:8" ht="12.75">
      <c r="A168" s="107" t="s">
        <v>1172</v>
      </c>
      <c r="B168" s="107" t="s">
        <v>706</v>
      </c>
      <c r="C168" s="107" t="s">
        <v>31</v>
      </c>
      <c r="D168" s="107"/>
      <c r="E168" s="107"/>
      <c r="F168" s="107"/>
      <c r="G168" s="107"/>
      <c r="H168" s="107"/>
    </row>
    <row r="169" spans="1:8" ht="12.75">
      <c r="A169" s="107" t="s">
        <v>1173</v>
      </c>
      <c r="B169" s="107" t="s">
        <v>1174</v>
      </c>
      <c r="C169" s="107" t="s">
        <v>70</v>
      </c>
      <c r="D169" s="107"/>
      <c r="E169" s="107"/>
      <c r="F169" s="107"/>
      <c r="G169" s="107"/>
      <c r="H169" s="107"/>
    </row>
    <row r="170" spans="1:8" ht="12.75">
      <c r="A170" s="107" t="s">
        <v>1175</v>
      </c>
      <c r="B170" s="107" t="s">
        <v>106</v>
      </c>
      <c r="C170" s="107" t="s">
        <v>70</v>
      </c>
      <c r="D170" s="107"/>
      <c r="E170" s="107"/>
      <c r="F170" s="107"/>
      <c r="G170" s="107"/>
      <c r="H170" s="107"/>
    </row>
    <row r="171" spans="1:8" ht="12.75">
      <c r="A171" s="107" t="s">
        <v>1176</v>
      </c>
      <c r="B171" s="107" t="s">
        <v>127</v>
      </c>
      <c r="C171" s="107" t="s">
        <v>118</v>
      </c>
      <c r="D171" s="107"/>
      <c r="E171" s="107"/>
      <c r="F171" s="107"/>
      <c r="G171" s="107"/>
      <c r="H171" s="107"/>
    </row>
    <row r="172" spans="1:8" ht="12.75">
      <c r="A172" s="107" t="s">
        <v>108</v>
      </c>
      <c r="B172" s="107" t="s">
        <v>109</v>
      </c>
      <c r="C172" s="107" t="s">
        <v>70</v>
      </c>
      <c r="D172" s="107"/>
      <c r="E172" s="107"/>
      <c r="F172" s="107"/>
      <c r="G172" s="107"/>
      <c r="H172" s="107"/>
    </row>
    <row r="173" spans="1:8" ht="12.75">
      <c r="A173" s="107" t="s">
        <v>1177</v>
      </c>
      <c r="B173" s="107" t="s">
        <v>223</v>
      </c>
      <c r="C173" s="107" t="s">
        <v>1178</v>
      </c>
      <c r="D173" s="107"/>
      <c r="E173" s="107"/>
      <c r="F173" s="107"/>
      <c r="G173" s="107"/>
      <c r="H173" s="107"/>
    </row>
    <row r="174" spans="1:8" ht="12.75">
      <c r="A174" s="107" t="s">
        <v>1179</v>
      </c>
      <c r="B174" s="107" t="s">
        <v>1180</v>
      </c>
      <c r="C174" s="107" t="s">
        <v>70</v>
      </c>
      <c r="D174" s="107"/>
      <c r="E174" s="107"/>
      <c r="F174" s="107"/>
      <c r="G174" s="107"/>
      <c r="H174" s="107"/>
    </row>
    <row r="175" spans="1:8" ht="12.75">
      <c r="A175" s="107" t="s">
        <v>1181</v>
      </c>
      <c r="B175" s="107" t="s">
        <v>1182</v>
      </c>
      <c r="C175" s="107" t="s">
        <v>1183</v>
      </c>
      <c r="D175" s="107"/>
      <c r="E175" s="107"/>
      <c r="F175" s="107"/>
      <c r="G175" s="107"/>
      <c r="H175" s="107"/>
    </row>
    <row r="176" spans="1:8" ht="12.75">
      <c r="A176" s="107" t="s">
        <v>1184</v>
      </c>
      <c r="B176" s="107" t="s">
        <v>1185</v>
      </c>
      <c r="C176" s="107" t="s">
        <v>978</v>
      </c>
      <c r="D176" s="107"/>
      <c r="E176" s="107"/>
      <c r="F176" s="107"/>
      <c r="G176" s="107"/>
      <c r="H176" s="107"/>
    </row>
    <row r="177" spans="1:8" ht="12.75">
      <c r="A177" s="107" t="s">
        <v>1186</v>
      </c>
      <c r="B177" s="107" t="s">
        <v>1187</v>
      </c>
      <c r="C177" s="107" t="s">
        <v>190</v>
      </c>
      <c r="D177" s="107"/>
      <c r="E177" s="107"/>
      <c r="F177" s="107"/>
      <c r="G177" s="107"/>
      <c r="H177" s="107"/>
    </row>
    <row r="178" spans="1:8" ht="12.75">
      <c r="A178" s="107" t="s">
        <v>58</v>
      </c>
      <c r="B178" s="107" t="s">
        <v>56</v>
      </c>
      <c r="C178" s="107" t="s">
        <v>46</v>
      </c>
      <c r="D178" s="107"/>
      <c r="E178" s="107"/>
      <c r="F178" s="107"/>
      <c r="G178" s="107"/>
      <c r="H178" s="107"/>
    </row>
    <row r="179" spans="1:8" ht="12.75">
      <c r="A179" s="107" t="s">
        <v>58</v>
      </c>
      <c r="B179" s="107" t="s">
        <v>56</v>
      </c>
      <c r="C179" s="107" t="s">
        <v>57</v>
      </c>
      <c r="D179" s="107"/>
      <c r="E179" s="107"/>
      <c r="F179" s="107"/>
      <c r="G179" s="107"/>
      <c r="H179" s="107"/>
    </row>
    <row r="180" spans="1:8" ht="12.75">
      <c r="A180" s="107" t="s">
        <v>241</v>
      </c>
      <c r="B180" s="107" t="s">
        <v>692</v>
      </c>
      <c r="C180" s="107" t="s">
        <v>1188</v>
      </c>
      <c r="D180" s="107"/>
      <c r="E180" s="107"/>
      <c r="F180" s="107"/>
      <c r="G180" s="107"/>
      <c r="H180" s="107"/>
    </row>
    <row r="181" spans="1:8" ht="12.75">
      <c r="A181" s="107" t="s">
        <v>82</v>
      </c>
      <c r="B181" s="107" t="s">
        <v>83</v>
      </c>
      <c r="C181" s="107" t="s">
        <v>63</v>
      </c>
      <c r="D181" s="107"/>
      <c r="E181" s="107"/>
      <c r="F181" s="107"/>
      <c r="G181" s="107"/>
      <c r="H181" s="107"/>
    </row>
    <row r="182" spans="1:8" ht="12.75">
      <c r="A182" s="107" t="s">
        <v>1189</v>
      </c>
      <c r="B182" s="107" t="s">
        <v>1190</v>
      </c>
      <c r="C182" s="107" t="s">
        <v>190</v>
      </c>
      <c r="D182" s="107"/>
      <c r="E182" s="107"/>
      <c r="F182" s="107"/>
      <c r="G182" s="107"/>
      <c r="H182" s="107"/>
    </row>
    <row r="183" spans="1:8" ht="12.75">
      <c r="A183" s="107" t="s">
        <v>1191</v>
      </c>
      <c r="B183" s="107" t="s">
        <v>1192</v>
      </c>
      <c r="C183" s="107" t="s">
        <v>63</v>
      </c>
      <c r="D183" s="107"/>
      <c r="E183" s="107"/>
      <c r="F183" s="107"/>
      <c r="G183" s="107"/>
      <c r="H183" s="107"/>
    </row>
    <row r="184" spans="1:8" ht="12.75">
      <c r="A184" s="107" t="s">
        <v>239</v>
      </c>
      <c r="B184" s="107" t="s">
        <v>207</v>
      </c>
      <c r="C184" s="107" t="s">
        <v>190</v>
      </c>
      <c r="D184" s="107"/>
      <c r="E184" s="107"/>
      <c r="F184" s="107"/>
      <c r="G184" s="107"/>
      <c r="H184" s="107"/>
    </row>
    <row r="185" spans="1:8" ht="12.75">
      <c r="A185" s="107" t="s">
        <v>239</v>
      </c>
      <c r="B185" s="107" t="s">
        <v>235</v>
      </c>
      <c r="C185" s="107" t="s">
        <v>1193</v>
      </c>
      <c r="D185" s="107"/>
      <c r="E185" s="107"/>
      <c r="F185" s="107"/>
      <c r="G185" s="107"/>
      <c r="H185" s="107"/>
    </row>
    <row r="186" spans="1:8" ht="12.75">
      <c r="A186" s="107" t="s">
        <v>239</v>
      </c>
      <c r="B186" s="107" t="s">
        <v>235</v>
      </c>
      <c r="C186" s="107" t="s">
        <v>231</v>
      </c>
      <c r="D186" s="107"/>
      <c r="E186" s="107"/>
      <c r="F186" s="107"/>
      <c r="G186" s="107"/>
      <c r="H186" s="107"/>
    </row>
    <row r="187" spans="1:8" ht="12.75">
      <c r="A187" s="107" t="s">
        <v>1194</v>
      </c>
      <c r="B187" s="107" t="s">
        <v>186</v>
      </c>
      <c r="C187" s="107" t="s">
        <v>181</v>
      </c>
      <c r="D187" s="107"/>
      <c r="E187" s="107"/>
      <c r="F187" s="107"/>
      <c r="G187" s="107"/>
      <c r="H187" s="107"/>
    </row>
    <row r="188" spans="1:8" ht="12.75">
      <c r="A188" s="107" t="s">
        <v>1195</v>
      </c>
      <c r="B188" s="107" t="s">
        <v>229</v>
      </c>
      <c r="C188" s="107" t="s">
        <v>31</v>
      </c>
      <c r="D188" s="107"/>
      <c r="E188" s="107"/>
      <c r="F188" s="107"/>
      <c r="G188" s="107"/>
      <c r="H188" s="107"/>
    </row>
    <row r="189" spans="1:8" ht="12.75">
      <c r="A189" s="107" t="s">
        <v>1196</v>
      </c>
      <c r="B189" s="107" t="s">
        <v>132</v>
      </c>
      <c r="C189" s="107" t="s">
        <v>118</v>
      </c>
      <c r="D189" s="107"/>
      <c r="E189" s="107"/>
      <c r="F189" s="107"/>
      <c r="G189" s="107"/>
      <c r="H189" s="107"/>
    </row>
    <row r="190" spans="1:8" ht="12.75">
      <c r="A190" s="107" t="s">
        <v>114</v>
      </c>
      <c r="B190" s="107" t="s">
        <v>115</v>
      </c>
      <c r="C190" s="107" t="s">
        <v>70</v>
      </c>
      <c r="D190" s="107"/>
      <c r="E190" s="107"/>
      <c r="F190" s="107"/>
      <c r="G190" s="107"/>
      <c r="H190" s="107"/>
    </row>
    <row r="191" spans="1:8" ht="12.75">
      <c r="A191" s="107" t="s">
        <v>1197</v>
      </c>
      <c r="B191" s="107" t="s">
        <v>1198</v>
      </c>
      <c r="C191" s="107" t="s">
        <v>70</v>
      </c>
      <c r="D191" s="107"/>
      <c r="E191" s="107"/>
      <c r="F191" s="107"/>
      <c r="G191" s="107"/>
      <c r="H191" s="107"/>
    </row>
    <row r="192" spans="1:8" ht="12.75">
      <c r="A192" s="107" t="s">
        <v>1199</v>
      </c>
      <c r="B192" s="107" t="s">
        <v>1200</v>
      </c>
      <c r="C192" s="107" t="s">
        <v>40</v>
      </c>
      <c r="D192" s="107"/>
      <c r="E192" s="107"/>
      <c r="F192" s="107"/>
      <c r="G192" s="107"/>
      <c r="H192" s="107"/>
    </row>
    <row r="193" spans="1:8" ht="12.75">
      <c r="A193" s="107" t="s">
        <v>1201</v>
      </c>
      <c r="B193" s="107" t="s">
        <v>1202</v>
      </c>
      <c r="C193" s="107" t="s">
        <v>1203</v>
      </c>
      <c r="D193" s="107"/>
      <c r="E193" s="107"/>
      <c r="F193" s="107"/>
      <c r="G193" s="107"/>
      <c r="H193" s="107"/>
    </row>
    <row r="194" spans="1:8" ht="12.75">
      <c r="A194" s="107" t="s">
        <v>1204</v>
      </c>
      <c r="B194" s="107" t="s">
        <v>234</v>
      </c>
      <c r="C194" s="107" t="s">
        <v>231</v>
      </c>
      <c r="D194" s="107"/>
      <c r="E194" s="107"/>
      <c r="F194" s="107"/>
      <c r="G194" s="107"/>
      <c r="H194" s="107"/>
    </row>
    <row r="195" spans="1:8" ht="12.75">
      <c r="A195" s="107" t="s">
        <v>1205</v>
      </c>
      <c r="B195" s="107" t="s">
        <v>1206</v>
      </c>
      <c r="C195" s="107" t="s">
        <v>40</v>
      </c>
      <c r="D195" s="107"/>
      <c r="E195" s="107"/>
      <c r="F195" s="107"/>
      <c r="G195" s="107"/>
      <c r="H195" s="107"/>
    </row>
    <row r="196" spans="1:8" ht="12.75">
      <c r="A196" s="107" t="s">
        <v>1207</v>
      </c>
      <c r="B196" s="107" t="s">
        <v>1208</v>
      </c>
      <c r="C196" s="107" t="s">
        <v>1209</v>
      </c>
      <c r="D196" s="107"/>
      <c r="E196" s="107"/>
      <c r="F196" s="107"/>
      <c r="G196" s="107"/>
      <c r="H196" s="107"/>
    </row>
    <row r="197" spans="1:8" ht="12.75">
      <c r="A197" s="107" t="s">
        <v>1210</v>
      </c>
      <c r="B197" s="107" t="s">
        <v>107</v>
      </c>
      <c r="C197" s="107" t="s">
        <v>70</v>
      </c>
      <c r="D197" s="107"/>
      <c r="E197" s="107"/>
      <c r="F197" s="107"/>
      <c r="G197" s="107"/>
      <c r="H197" s="107"/>
    </row>
    <row r="198" spans="1:8" ht="12.75">
      <c r="A198" s="107" t="s">
        <v>1211</v>
      </c>
      <c r="B198" s="107" t="s">
        <v>672</v>
      </c>
      <c r="C198" s="107" t="s">
        <v>1212</v>
      </c>
      <c r="D198" s="107"/>
      <c r="E198" s="107"/>
      <c r="F198" s="107"/>
      <c r="G198" s="107"/>
      <c r="H198" s="107"/>
    </row>
    <row r="199" spans="1:8" ht="12.75">
      <c r="A199" s="107" t="s">
        <v>1213</v>
      </c>
      <c r="B199" s="107" t="s">
        <v>1214</v>
      </c>
      <c r="C199" s="107" t="s">
        <v>1215</v>
      </c>
      <c r="D199" s="107"/>
      <c r="E199" s="107"/>
      <c r="F199" s="107"/>
      <c r="G199" s="107"/>
      <c r="H199" s="107"/>
    </row>
    <row r="200" spans="1:8" ht="12.75">
      <c r="A200" s="107" t="s">
        <v>1213</v>
      </c>
      <c r="B200" s="107" t="s">
        <v>1216</v>
      </c>
      <c r="C200" s="107" t="s">
        <v>1215</v>
      </c>
      <c r="D200" s="107"/>
      <c r="E200" s="107"/>
      <c r="F200" s="107"/>
      <c r="G200" s="107"/>
      <c r="H200" s="107"/>
    </row>
    <row r="201" spans="1:8" ht="12.75">
      <c r="A201" s="107" t="s">
        <v>1217</v>
      </c>
      <c r="B201" s="107" t="s">
        <v>101</v>
      </c>
      <c r="C201" s="107" t="s">
        <v>695</v>
      </c>
      <c r="D201" s="107"/>
      <c r="E201" s="107"/>
      <c r="F201" s="107"/>
      <c r="G201" s="107"/>
      <c r="H201" s="107"/>
    </row>
    <row r="202" spans="1:8" ht="12.75">
      <c r="A202" s="107" t="s">
        <v>1218</v>
      </c>
      <c r="B202" s="107" t="s">
        <v>1219</v>
      </c>
      <c r="C202" s="107" t="s">
        <v>181</v>
      </c>
      <c r="D202" s="107"/>
      <c r="E202" s="107"/>
      <c r="F202" s="107"/>
      <c r="G202" s="107"/>
      <c r="H202" s="107"/>
    </row>
    <row r="203" spans="1:8" ht="12.75">
      <c r="A203" s="107" t="s">
        <v>1220</v>
      </c>
      <c r="B203" s="107" t="s">
        <v>1221</v>
      </c>
      <c r="C203" s="107" t="s">
        <v>945</v>
      </c>
      <c r="D203" s="107"/>
      <c r="E203" s="107"/>
      <c r="F203" s="107"/>
      <c r="G203" s="107"/>
      <c r="H203" s="107"/>
    </row>
    <row r="204" spans="1:8" ht="12.75">
      <c r="A204" s="107" t="s">
        <v>208</v>
      </c>
      <c r="B204" s="107" t="s">
        <v>209</v>
      </c>
      <c r="C204" s="107" t="s">
        <v>190</v>
      </c>
      <c r="D204" s="107"/>
      <c r="E204" s="107"/>
      <c r="F204" s="107"/>
      <c r="G204" s="107"/>
      <c r="H204" s="107"/>
    </row>
    <row r="205" spans="1:8" ht="12.75">
      <c r="A205" s="107" t="s">
        <v>1222</v>
      </c>
      <c r="B205" s="107" t="s">
        <v>1223</v>
      </c>
      <c r="C205" s="107" t="s">
        <v>31</v>
      </c>
      <c r="D205" s="107"/>
      <c r="E205" s="107"/>
      <c r="F205" s="107"/>
      <c r="G205" s="107"/>
      <c r="H205" s="107"/>
    </row>
    <row r="206" spans="1:8" ht="12.75">
      <c r="A206" s="107" t="s">
        <v>1224</v>
      </c>
      <c r="B206" s="107" t="s">
        <v>1225</v>
      </c>
      <c r="C206" s="107" t="s">
        <v>31</v>
      </c>
      <c r="D206" s="107"/>
      <c r="E206" s="107"/>
      <c r="F206" s="107"/>
      <c r="G206" s="107"/>
      <c r="H206" s="107"/>
    </row>
    <row r="207" spans="1:8" ht="12.75">
      <c r="A207" s="107" t="s">
        <v>29</v>
      </c>
      <c r="B207" s="107" t="s">
        <v>30</v>
      </c>
      <c r="C207" s="107" t="s">
        <v>31</v>
      </c>
      <c r="D207" s="107"/>
      <c r="E207" s="107"/>
      <c r="F207" s="107"/>
      <c r="G207" s="107"/>
      <c r="H207" s="107"/>
    </row>
    <row r="208" spans="1:8" ht="12.75">
      <c r="A208" s="107" t="s">
        <v>1226</v>
      </c>
      <c r="B208" s="107" t="s">
        <v>1227</v>
      </c>
      <c r="C208" s="107" t="s">
        <v>168</v>
      </c>
      <c r="D208" s="107"/>
      <c r="E208" s="107"/>
      <c r="F208" s="107"/>
      <c r="G208" s="107"/>
      <c r="H208" s="107"/>
    </row>
    <row r="209" spans="1:8" ht="12.75">
      <c r="A209" s="107" t="s">
        <v>1228</v>
      </c>
      <c r="B209" s="107" t="s">
        <v>1229</v>
      </c>
      <c r="C209" s="107" t="s">
        <v>148</v>
      </c>
      <c r="D209" s="107"/>
      <c r="E209" s="107"/>
      <c r="F209" s="107"/>
      <c r="G209" s="107"/>
      <c r="H209" s="107"/>
    </row>
    <row r="210" spans="1:8" ht="12.75">
      <c r="A210" s="107" t="s">
        <v>1230</v>
      </c>
      <c r="B210" s="107" t="s">
        <v>1231</v>
      </c>
      <c r="C210" s="107" t="s">
        <v>168</v>
      </c>
      <c r="D210" s="107"/>
      <c r="E210" s="107"/>
      <c r="F210" s="107"/>
      <c r="G210" s="107"/>
      <c r="H210" s="107"/>
    </row>
    <row r="211" spans="1:8" ht="12.75">
      <c r="A211" s="107" t="s">
        <v>1232</v>
      </c>
      <c r="B211" s="107" t="s">
        <v>1233</v>
      </c>
      <c r="C211" s="107" t="s">
        <v>63</v>
      </c>
      <c r="D211" s="107"/>
      <c r="E211" s="107"/>
      <c r="F211" s="107"/>
      <c r="G211" s="107"/>
      <c r="H211" s="107"/>
    </row>
    <row r="212" spans="1:8" ht="12.75">
      <c r="A212" s="107" t="s">
        <v>1234</v>
      </c>
      <c r="B212" s="107" t="s">
        <v>1235</v>
      </c>
      <c r="C212" s="107" t="s">
        <v>1236</v>
      </c>
      <c r="D212" s="107"/>
      <c r="E212" s="107"/>
      <c r="F212" s="107"/>
      <c r="G212" s="107"/>
      <c r="H212" s="107"/>
    </row>
    <row r="213" spans="1:8" ht="12.75">
      <c r="A213" s="107" t="s">
        <v>61</v>
      </c>
      <c r="B213" s="107" t="s">
        <v>62</v>
      </c>
      <c r="C213" s="107" t="s">
        <v>63</v>
      </c>
      <c r="D213" s="107"/>
      <c r="E213" s="107"/>
      <c r="F213" s="107"/>
      <c r="G213" s="107"/>
      <c r="H213" s="107"/>
    </row>
    <row r="214" spans="1:8" ht="12.75">
      <c r="A214" s="107" t="s">
        <v>198</v>
      </c>
      <c r="B214" s="107" t="s">
        <v>199</v>
      </c>
      <c r="C214" s="107" t="s">
        <v>190</v>
      </c>
      <c r="D214" s="107"/>
      <c r="E214" s="107"/>
      <c r="F214" s="107"/>
      <c r="G214" s="107"/>
      <c r="H214" s="107"/>
    </row>
    <row r="215" spans="1:8" ht="12.75">
      <c r="A215" s="107" t="s">
        <v>1237</v>
      </c>
      <c r="B215" s="107" t="s">
        <v>1238</v>
      </c>
      <c r="C215" s="107" t="s">
        <v>70</v>
      </c>
      <c r="D215" s="107"/>
      <c r="E215" s="107"/>
      <c r="F215" s="107"/>
      <c r="G215" s="107"/>
      <c r="H215" s="107"/>
    </row>
    <row r="216" spans="1:8" ht="12.75">
      <c r="A216" s="107" t="s">
        <v>1239</v>
      </c>
      <c r="B216" s="107" t="s">
        <v>1240</v>
      </c>
      <c r="C216" s="107" t="s">
        <v>1241</v>
      </c>
      <c r="D216" s="107"/>
      <c r="E216" s="107"/>
      <c r="F216" s="107"/>
      <c r="G216" s="107"/>
      <c r="H216" s="107"/>
    </row>
    <row r="217" spans="1:8" ht="12.75">
      <c r="A217" s="107" t="s">
        <v>1242</v>
      </c>
      <c r="B217" s="107" t="s">
        <v>64</v>
      </c>
      <c r="C217" s="107" t="s">
        <v>63</v>
      </c>
      <c r="D217" s="107"/>
      <c r="E217" s="107"/>
      <c r="F217" s="107"/>
      <c r="G217" s="107"/>
      <c r="H217" s="107"/>
    </row>
    <row r="218" spans="1:8" ht="12.75">
      <c r="A218" s="107" t="s">
        <v>1243</v>
      </c>
      <c r="B218" s="107" t="s">
        <v>1244</v>
      </c>
      <c r="C218" s="107" t="s">
        <v>1245</v>
      </c>
      <c r="D218" s="107"/>
      <c r="E218" s="107"/>
      <c r="F218" s="107"/>
      <c r="G218" s="107"/>
      <c r="H218" s="107"/>
    </row>
    <row r="219" spans="1:8" ht="12.75">
      <c r="A219" s="107" t="s">
        <v>32</v>
      </c>
      <c r="B219" s="107" t="s">
        <v>33</v>
      </c>
      <c r="C219" s="107" t="s">
        <v>31</v>
      </c>
      <c r="D219" s="107"/>
      <c r="E219" s="107"/>
      <c r="F219" s="107"/>
      <c r="G219" s="107"/>
      <c r="H219" s="107"/>
    </row>
    <row r="220" spans="1:8" ht="12.75">
      <c r="A220" s="107" t="s">
        <v>32</v>
      </c>
      <c r="B220" s="107" t="s">
        <v>34</v>
      </c>
      <c r="C220" s="107" t="s">
        <v>35</v>
      </c>
      <c r="D220" s="107"/>
      <c r="E220" s="107"/>
      <c r="F220" s="107"/>
      <c r="G220" s="107"/>
      <c r="H220" s="107"/>
    </row>
    <row r="221" spans="1:8" ht="12.75">
      <c r="A221" s="107" t="s">
        <v>1246</v>
      </c>
      <c r="B221" s="107" t="s">
        <v>136</v>
      </c>
      <c r="C221" s="107" t="s">
        <v>40</v>
      </c>
      <c r="D221" s="107"/>
      <c r="E221" s="107"/>
      <c r="F221" s="107"/>
      <c r="G221" s="107"/>
      <c r="H221" s="107"/>
    </row>
    <row r="222" spans="1:8" ht="12.75">
      <c r="A222" s="107" t="s">
        <v>157</v>
      </c>
      <c r="B222" s="107" t="s">
        <v>158</v>
      </c>
      <c r="C222" s="107" t="s">
        <v>148</v>
      </c>
      <c r="D222" s="107"/>
      <c r="E222" s="107"/>
      <c r="F222" s="107"/>
      <c r="G222" s="107"/>
      <c r="H222" s="107"/>
    </row>
    <row r="223" spans="1:8" ht="12.75">
      <c r="A223" s="107" t="s">
        <v>1247</v>
      </c>
      <c r="B223" s="107" t="s">
        <v>238</v>
      </c>
      <c r="C223" s="107" t="s">
        <v>231</v>
      </c>
      <c r="D223" s="107"/>
      <c r="E223" s="107"/>
      <c r="F223" s="107"/>
      <c r="G223" s="107"/>
      <c r="H223" s="107"/>
    </row>
    <row r="224" spans="1:8" ht="12.75">
      <c r="A224" s="107" t="s">
        <v>174</v>
      </c>
      <c r="B224" s="107" t="s">
        <v>1248</v>
      </c>
      <c r="C224" s="107" t="s">
        <v>171</v>
      </c>
      <c r="D224" s="107"/>
      <c r="E224" s="107"/>
      <c r="F224" s="107"/>
      <c r="G224" s="107"/>
      <c r="H224" s="107"/>
    </row>
    <row r="225" spans="1:8" ht="12.75">
      <c r="A225" s="107" t="s">
        <v>205</v>
      </c>
      <c r="B225" s="107" t="s">
        <v>206</v>
      </c>
      <c r="C225" s="107" t="s">
        <v>190</v>
      </c>
      <c r="D225" s="107"/>
      <c r="E225" s="107"/>
      <c r="F225" s="107"/>
      <c r="G225" s="107"/>
      <c r="H225" s="107"/>
    </row>
    <row r="226" spans="1:8" ht="12.75">
      <c r="A226" s="107" t="s">
        <v>1249</v>
      </c>
      <c r="B226" s="107" t="s">
        <v>1250</v>
      </c>
      <c r="C226" s="107" t="s">
        <v>1015</v>
      </c>
      <c r="D226" s="107"/>
      <c r="E226" s="107"/>
      <c r="F226" s="107"/>
      <c r="G226" s="107"/>
      <c r="H226" s="107"/>
    </row>
    <row r="227" spans="1:8" ht="12.75">
      <c r="A227" s="107" t="s">
        <v>166</v>
      </c>
      <c r="B227" s="107" t="s">
        <v>167</v>
      </c>
      <c r="C227" s="107" t="s">
        <v>168</v>
      </c>
      <c r="D227" s="107"/>
      <c r="E227" s="107"/>
      <c r="F227" s="107"/>
      <c r="G227" s="107"/>
      <c r="H227" s="107"/>
    </row>
    <row r="228" spans="1:8" ht="12.75">
      <c r="A228" s="107" t="s">
        <v>1251</v>
      </c>
      <c r="B228" s="107" t="s">
        <v>175</v>
      </c>
      <c r="C228" s="107" t="s">
        <v>171</v>
      </c>
      <c r="D228" s="107"/>
      <c r="E228" s="107"/>
      <c r="F228" s="107"/>
      <c r="G228" s="107"/>
      <c r="H228" s="107"/>
    </row>
    <row r="229" spans="1:8" ht="12.75">
      <c r="A229" s="107" t="s">
        <v>1252</v>
      </c>
      <c r="B229" s="107" t="s">
        <v>840</v>
      </c>
      <c r="C229" s="107" t="s">
        <v>1253</v>
      </c>
      <c r="D229" s="107"/>
      <c r="E229" s="107"/>
      <c r="F229" s="107"/>
      <c r="G229" s="107"/>
      <c r="H229" s="107"/>
    </row>
    <row r="230" spans="1:8" ht="12.75">
      <c r="A230" s="107" t="s">
        <v>1254</v>
      </c>
      <c r="B230" s="107" t="s">
        <v>1255</v>
      </c>
      <c r="C230" s="107" t="s">
        <v>190</v>
      </c>
      <c r="D230" s="107"/>
      <c r="E230" s="107"/>
      <c r="F230" s="107"/>
      <c r="G230" s="107"/>
      <c r="H230" s="107"/>
    </row>
    <row r="231" spans="1:8" ht="12.75">
      <c r="A231" s="107" t="s">
        <v>1256</v>
      </c>
      <c r="B231" s="107" t="s">
        <v>1257</v>
      </c>
      <c r="C231" s="107" t="s">
        <v>231</v>
      </c>
      <c r="D231" s="107"/>
      <c r="E231" s="107"/>
      <c r="F231" s="107"/>
      <c r="G231" s="107"/>
      <c r="H231" s="107"/>
    </row>
    <row r="232" spans="1:8" ht="12.75">
      <c r="A232" s="107" t="s">
        <v>1258</v>
      </c>
      <c r="B232" s="107" t="s">
        <v>1259</v>
      </c>
      <c r="C232" s="107" t="s">
        <v>125</v>
      </c>
      <c r="D232" s="107"/>
      <c r="E232" s="107"/>
      <c r="F232" s="107"/>
      <c r="G232" s="107"/>
      <c r="H232" s="107"/>
    </row>
    <row r="233" spans="1:8" ht="12.75">
      <c r="A233" s="107" t="s">
        <v>1260</v>
      </c>
      <c r="B233" s="107" t="s">
        <v>1261</v>
      </c>
      <c r="C233" s="107" t="s">
        <v>190</v>
      </c>
      <c r="D233" s="107"/>
      <c r="E233" s="107"/>
      <c r="F233" s="107"/>
      <c r="G233" s="107"/>
      <c r="H233" s="107"/>
    </row>
    <row r="234" spans="1:8" ht="12.75">
      <c r="A234" s="107" t="s">
        <v>1262</v>
      </c>
      <c r="B234" s="107" t="s">
        <v>1263</v>
      </c>
      <c r="C234" s="107" t="s">
        <v>168</v>
      </c>
      <c r="D234" s="107"/>
      <c r="E234" s="107"/>
      <c r="F234" s="107"/>
      <c r="G234" s="107"/>
      <c r="H234" s="107"/>
    </row>
    <row r="235" spans="1:8" ht="12.75">
      <c r="A235" s="107" t="s">
        <v>1264</v>
      </c>
      <c r="B235" s="107" t="s">
        <v>54</v>
      </c>
      <c r="C235" s="107" t="s">
        <v>46</v>
      </c>
      <c r="D235" s="107"/>
      <c r="E235" s="107"/>
      <c r="F235" s="107"/>
      <c r="G235" s="107"/>
      <c r="H235" s="107"/>
    </row>
    <row r="236" spans="1:8" ht="12.75">
      <c r="A236" s="107" t="s">
        <v>1265</v>
      </c>
      <c r="B236" s="107" t="s">
        <v>1266</v>
      </c>
      <c r="C236" s="107" t="s">
        <v>693</v>
      </c>
      <c r="D236" s="107"/>
      <c r="E236" s="107"/>
      <c r="F236" s="107"/>
      <c r="G236" s="107"/>
      <c r="H236" s="107"/>
    </row>
    <row r="237" spans="1:8" ht="12.75">
      <c r="A237" s="107" t="s">
        <v>1267</v>
      </c>
      <c r="B237" s="107" t="s">
        <v>1268</v>
      </c>
      <c r="C237" s="107" t="s">
        <v>63</v>
      </c>
      <c r="D237" s="107"/>
      <c r="E237" s="107"/>
      <c r="F237" s="107"/>
      <c r="G237" s="107"/>
      <c r="H237" s="107"/>
    </row>
    <row r="238" spans="1:8" ht="12.75">
      <c r="A238" s="107" t="s">
        <v>149</v>
      </c>
      <c r="B238" s="107" t="s">
        <v>150</v>
      </c>
      <c r="C238" s="107" t="s">
        <v>151</v>
      </c>
      <c r="D238" s="107"/>
      <c r="E238" s="107"/>
      <c r="F238" s="107"/>
      <c r="G238" s="107"/>
      <c r="H238" s="107"/>
    </row>
    <row r="239" spans="1:8" ht="12.75">
      <c r="A239" s="107" t="s">
        <v>1269</v>
      </c>
      <c r="B239" s="107" t="s">
        <v>1270</v>
      </c>
      <c r="C239" s="107" t="s">
        <v>1038</v>
      </c>
      <c r="D239" s="107"/>
      <c r="E239" s="107"/>
      <c r="F239" s="107"/>
      <c r="G239" s="107"/>
      <c r="H239" s="107"/>
    </row>
    <row r="240" spans="1:8" ht="12.75">
      <c r="A240" s="107" t="s">
        <v>1271</v>
      </c>
      <c r="B240" s="107" t="s">
        <v>1272</v>
      </c>
      <c r="C240" s="107" t="s">
        <v>70</v>
      </c>
      <c r="D240" s="107"/>
      <c r="E240" s="107"/>
      <c r="F240" s="107"/>
      <c r="G240" s="107"/>
      <c r="H240" s="107"/>
    </row>
    <row r="241" spans="1:8" ht="12.75">
      <c r="A241" s="107" t="s">
        <v>1273</v>
      </c>
      <c r="B241" s="107" t="s">
        <v>1274</v>
      </c>
      <c r="C241" s="107" t="s">
        <v>231</v>
      </c>
      <c r="D241" s="107"/>
      <c r="E241" s="107"/>
      <c r="F241" s="107"/>
      <c r="G241" s="107"/>
      <c r="H241" s="107"/>
    </row>
    <row r="242" spans="1:8" ht="12.75">
      <c r="A242" s="107" t="s">
        <v>1275</v>
      </c>
      <c r="B242" s="107" t="s">
        <v>1276</v>
      </c>
      <c r="C242" s="107" t="s">
        <v>1023</v>
      </c>
      <c r="D242" s="107"/>
      <c r="E242" s="107"/>
      <c r="F242" s="107"/>
      <c r="G242" s="107"/>
      <c r="H242" s="107"/>
    </row>
    <row r="243" spans="1:8" ht="12.75">
      <c r="A243" s="107" t="s">
        <v>141</v>
      </c>
      <c r="B243" s="107" t="s">
        <v>142</v>
      </c>
      <c r="C243" s="107" t="s">
        <v>695</v>
      </c>
      <c r="D243" s="107"/>
      <c r="E243" s="107"/>
      <c r="F243" s="107"/>
      <c r="G243" s="107"/>
      <c r="H243" s="107"/>
    </row>
    <row r="244" spans="1:8" ht="12.75">
      <c r="A244" s="107" t="s">
        <v>1277</v>
      </c>
      <c r="B244" s="107" t="s">
        <v>1278</v>
      </c>
      <c r="C244" s="107" t="s">
        <v>1279</v>
      </c>
      <c r="D244" s="107"/>
      <c r="E244" s="107"/>
      <c r="F244" s="107"/>
      <c r="G244" s="107"/>
      <c r="H244" s="107"/>
    </row>
    <row r="245" spans="1:8" ht="12.75">
      <c r="A245" s="107" t="s">
        <v>169</v>
      </c>
      <c r="B245" s="107" t="s">
        <v>170</v>
      </c>
      <c r="C245" s="107" t="s">
        <v>171</v>
      </c>
      <c r="D245" s="107"/>
      <c r="E245" s="107"/>
      <c r="F245" s="107"/>
      <c r="G245" s="107"/>
      <c r="H245" s="107"/>
    </row>
    <row r="246" spans="1:8" ht="12.75">
      <c r="A246" s="107" t="s">
        <v>1280</v>
      </c>
      <c r="B246" s="107" t="s">
        <v>1281</v>
      </c>
      <c r="C246" s="107" t="s">
        <v>1023</v>
      </c>
      <c r="D246" s="107"/>
      <c r="E246" s="107"/>
      <c r="F246" s="107"/>
      <c r="G246" s="107"/>
      <c r="H246" s="107"/>
    </row>
    <row r="247" spans="1:8" ht="12.75">
      <c r="A247" s="107" t="s">
        <v>1282</v>
      </c>
      <c r="B247" s="107" t="s">
        <v>1283</v>
      </c>
      <c r="C247" s="107" t="s">
        <v>1284</v>
      </c>
      <c r="D247" s="107"/>
      <c r="E247" s="107"/>
      <c r="F247" s="107"/>
      <c r="G247" s="107"/>
      <c r="H247" s="107"/>
    </row>
    <row r="248" spans="1:8" ht="12.75">
      <c r="A248" s="107" t="s">
        <v>1285</v>
      </c>
      <c r="B248" s="107" t="s">
        <v>1286</v>
      </c>
      <c r="C248" s="107" t="s">
        <v>46</v>
      </c>
      <c r="D248" s="107"/>
      <c r="E248" s="107"/>
      <c r="F248" s="107"/>
      <c r="G248" s="107"/>
      <c r="H248" s="107"/>
    </row>
    <row r="249" spans="1:8" ht="12.75">
      <c r="A249" s="107" t="s">
        <v>1287</v>
      </c>
      <c r="B249" s="107" t="s">
        <v>1288</v>
      </c>
      <c r="C249" s="107" t="s">
        <v>978</v>
      </c>
      <c r="D249" s="107"/>
      <c r="E249" s="107"/>
      <c r="F249" s="107"/>
      <c r="G249" s="107"/>
      <c r="H249" s="107"/>
    </row>
    <row r="250" spans="1:8" ht="12.75">
      <c r="A250" s="107" t="s">
        <v>1289</v>
      </c>
      <c r="B250" s="107" t="s">
        <v>1290</v>
      </c>
      <c r="C250" s="107" t="s">
        <v>231</v>
      </c>
      <c r="D250" s="107"/>
      <c r="E250" s="107"/>
      <c r="F250" s="107"/>
      <c r="G250" s="107"/>
      <c r="H250" s="107"/>
    </row>
    <row r="251" spans="1:8" ht="12.75">
      <c r="A251" s="107" t="s">
        <v>1291</v>
      </c>
      <c r="B251" s="107" t="s">
        <v>1292</v>
      </c>
      <c r="C251" s="107" t="s">
        <v>231</v>
      </c>
      <c r="D251" s="107"/>
      <c r="E251" s="107"/>
      <c r="F251" s="107"/>
      <c r="G251" s="107"/>
      <c r="H251" s="107"/>
    </row>
    <row r="252" spans="1:8" ht="12.75">
      <c r="A252" s="107" t="s">
        <v>1293</v>
      </c>
      <c r="B252" s="107" t="s">
        <v>1294</v>
      </c>
      <c r="C252" s="107" t="s">
        <v>1245</v>
      </c>
      <c r="D252" s="107"/>
      <c r="E252" s="107"/>
      <c r="F252" s="107"/>
      <c r="G252" s="107"/>
      <c r="H252" s="107"/>
    </row>
    <row r="253" spans="1:8" ht="12.75">
      <c r="A253" s="107" t="s">
        <v>1295</v>
      </c>
      <c r="B253" s="107" t="s">
        <v>1296</v>
      </c>
      <c r="C253" s="107" t="s">
        <v>1297</v>
      </c>
      <c r="D253" s="107"/>
      <c r="E253" s="107"/>
      <c r="F253" s="107"/>
      <c r="G253" s="107"/>
      <c r="H253" s="107"/>
    </row>
    <row r="254" spans="1:8" ht="12.75">
      <c r="A254" s="107" t="s">
        <v>1298</v>
      </c>
      <c r="B254" s="107" t="s">
        <v>159</v>
      </c>
      <c r="C254" s="107" t="s">
        <v>148</v>
      </c>
      <c r="D254" s="107"/>
      <c r="E254" s="107"/>
      <c r="F254" s="107"/>
      <c r="G254" s="107"/>
      <c r="H254" s="107"/>
    </row>
    <row r="255" spans="1:8" ht="12.75">
      <c r="A255" s="107" t="s">
        <v>682</v>
      </c>
      <c r="B255" s="107" t="s">
        <v>1299</v>
      </c>
      <c r="C255" s="107" t="s">
        <v>31</v>
      </c>
      <c r="D255" s="107"/>
      <c r="E255" s="107"/>
      <c r="F255" s="107"/>
      <c r="G255" s="107"/>
      <c r="H255" s="107"/>
    </row>
    <row r="256" spans="1:8" ht="12.75">
      <c r="A256" s="107" t="s">
        <v>1300</v>
      </c>
      <c r="B256" s="107" t="s">
        <v>1301</v>
      </c>
      <c r="C256" s="107" t="s">
        <v>1203</v>
      </c>
      <c r="D256" s="107"/>
      <c r="E256" s="107"/>
      <c r="F256" s="107"/>
      <c r="G256" s="107"/>
      <c r="H256" s="107"/>
    </row>
    <row r="257" spans="1:8" ht="12.75">
      <c r="A257" s="107" t="s">
        <v>1302</v>
      </c>
      <c r="B257" s="107" t="s">
        <v>734</v>
      </c>
      <c r="C257" s="107" t="s">
        <v>31</v>
      </c>
      <c r="D257" s="107"/>
      <c r="E257" s="107"/>
      <c r="F257" s="107"/>
      <c r="G257" s="107"/>
      <c r="H257" s="107"/>
    </row>
    <row r="258" spans="1:8" ht="12.75">
      <c r="A258" s="107" t="s">
        <v>228</v>
      </c>
      <c r="B258" s="107" t="s">
        <v>734</v>
      </c>
      <c r="C258" s="107" t="s">
        <v>227</v>
      </c>
      <c r="D258" s="107"/>
      <c r="E258" s="107"/>
      <c r="F258" s="107"/>
      <c r="G258" s="107"/>
      <c r="H258" s="107"/>
    </row>
    <row r="259" spans="1:8" ht="12.75">
      <c r="A259" s="107" t="s">
        <v>1303</v>
      </c>
      <c r="B259" s="107" t="s">
        <v>1296</v>
      </c>
      <c r="C259" s="107" t="s">
        <v>1304</v>
      </c>
      <c r="D259" s="107"/>
      <c r="E259" s="107"/>
      <c r="F259" s="107"/>
      <c r="G259" s="107"/>
      <c r="H259" s="107"/>
    </row>
    <row r="260" spans="1:8" ht="12.75">
      <c r="A260" s="107" t="s">
        <v>1305</v>
      </c>
      <c r="B260" s="107" t="s">
        <v>71</v>
      </c>
      <c r="C260" s="107" t="s">
        <v>670</v>
      </c>
      <c r="D260" s="107"/>
      <c r="E260" s="107"/>
      <c r="F260" s="107"/>
      <c r="G260" s="107"/>
      <c r="H260" s="107"/>
    </row>
    <row r="261" spans="1:8" ht="12.75">
      <c r="A261" s="107" t="s">
        <v>1306</v>
      </c>
      <c r="B261" s="107" t="s">
        <v>1307</v>
      </c>
      <c r="C261" s="107" t="s">
        <v>63</v>
      </c>
      <c r="D261" s="107"/>
      <c r="E261" s="107"/>
      <c r="F261" s="107"/>
      <c r="G261" s="107"/>
      <c r="H261" s="107"/>
    </row>
    <row r="262" spans="1:8" ht="12.75">
      <c r="A262" s="107" t="s">
        <v>176</v>
      </c>
      <c r="B262" s="107" t="s">
        <v>177</v>
      </c>
      <c r="C262" s="107" t="s">
        <v>693</v>
      </c>
      <c r="D262" s="107"/>
      <c r="E262" s="107"/>
      <c r="F262" s="107"/>
      <c r="G262" s="107"/>
      <c r="H262" s="107"/>
    </row>
    <row r="263" spans="1:8" ht="12.75">
      <c r="A263" s="107" t="s">
        <v>1308</v>
      </c>
      <c r="B263" s="107" t="s">
        <v>1309</v>
      </c>
      <c r="C263" s="107" t="s">
        <v>190</v>
      </c>
      <c r="D263" s="107"/>
      <c r="E263" s="107"/>
      <c r="F263" s="107"/>
      <c r="G263" s="107"/>
      <c r="H263" s="107"/>
    </row>
    <row r="264" spans="1:8" ht="12.75">
      <c r="A264" s="107" t="s">
        <v>1310</v>
      </c>
      <c r="B264" s="107" t="s">
        <v>1311</v>
      </c>
      <c r="C264" s="107" t="s">
        <v>190</v>
      </c>
      <c r="D264" s="107"/>
      <c r="E264" s="107"/>
      <c r="F264" s="107"/>
      <c r="G264" s="107"/>
      <c r="H264" s="107"/>
    </row>
    <row r="265" spans="1:8" ht="12.75">
      <c r="A265" s="107" t="s">
        <v>78</v>
      </c>
      <c r="B265" s="107" t="s">
        <v>79</v>
      </c>
      <c r="C265" s="107" t="s">
        <v>732</v>
      </c>
      <c r="D265" s="107"/>
      <c r="E265" s="107"/>
      <c r="F265" s="107"/>
      <c r="G265" s="107"/>
      <c r="H265" s="107"/>
    </row>
    <row r="266" spans="1:8" ht="12.75">
      <c r="A266" s="107" t="s">
        <v>1312</v>
      </c>
      <c r="B266" s="107" t="s">
        <v>140</v>
      </c>
      <c r="C266" s="107" t="s">
        <v>1178</v>
      </c>
      <c r="D266" s="107"/>
      <c r="E266" s="107"/>
      <c r="F266" s="107"/>
      <c r="G266" s="107"/>
      <c r="H266" s="107"/>
    </row>
    <row r="267" spans="1:8" ht="12.75">
      <c r="A267" s="107" t="s">
        <v>86</v>
      </c>
      <c r="B267" s="107" t="s">
        <v>87</v>
      </c>
      <c r="C267" s="107" t="s">
        <v>63</v>
      </c>
      <c r="D267" s="107"/>
      <c r="E267" s="107"/>
      <c r="F267" s="107"/>
      <c r="G267" s="107"/>
      <c r="H267" s="107"/>
    </row>
    <row r="268" spans="1:8" ht="12.75">
      <c r="A268" s="107" t="s">
        <v>1313</v>
      </c>
      <c r="B268" s="107" t="s">
        <v>1314</v>
      </c>
      <c r="C268" s="107" t="s">
        <v>968</v>
      </c>
      <c r="D268" s="107"/>
      <c r="E268" s="107"/>
      <c r="F268" s="107"/>
      <c r="G268" s="107"/>
      <c r="H268" s="107"/>
    </row>
    <row r="269" spans="1:8" ht="12.75">
      <c r="A269" s="107" t="s">
        <v>1315</v>
      </c>
      <c r="B269" s="107" t="s">
        <v>1316</v>
      </c>
      <c r="C269" s="107" t="s">
        <v>118</v>
      </c>
      <c r="D269" s="107"/>
      <c r="E269" s="107"/>
      <c r="F269" s="107"/>
      <c r="G269" s="107"/>
      <c r="H269" s="107"/>
    </row>
    <row r="270" spans="1:8" ht="12.75">
      <c r="A270" s="107" t="s">
        <v>213</v>
      </c>
      <c r="B270" s="107" t="s">
        <v>214</v>
      </c>
      <c r="C270" s="107" t="s">
        <v>190</v>
      </c>
      <c r="D270" s="107"/>
      <c r="E270" s="107"/>
      <c r="F270" s="107"/>
      <c r="G270" s="107"/>
      <c r="H270" s="107"/>
    </row>
    <row r="271" spans="1:8" ht="12.75">
      <c r="A271" s="107" t="s">
        <v>1317</v>
      </c>
      <c r="B271" s="107" t="s">
        <v>1318</v>
      </c>
      <c r="C271" s="107" t="s">
        <v>70</v>
      </c>
      <c r="D271" s="107"/>
      <c r="E271" s="107"/>
      <c r="F271" s="107"/>
      <c r="G271" s="107"/>
      <c r="H271" s="107"/>
    </row>
    <row r="272" spans="1:8" ht="12.75">
      <c r="A272" s="107" t="s">
        <v>143</v>
      </c>
      <c r="B272" s="107" t="s">
        <v>144</v>
      </c>
      <c r="C272" s="107" t="s">
        <v>732</v>
      </c>
      <c r="D272" s="107"/>
      <c r="E272" s="107"/>
      <c r="F272" s="107"/>
      <c r="G272" s="107"/>
      <c r="H272" s="107"/>
    </row>
    <row r="273" spans="1:8" ht="12.75">
      <c r="A273" s="107" t="s">
        <v>220</v>
      </c>
      <c r="B273" s="107" t="s">
        <v>221</v>
      </c>
      <c r="C273" s="107" t="s">
        <v>222</v>
      </c>
      <c r="D273" s="107"/>
      <c r="E273" s="107"/>
      <c r="F273" s="107"/>
      <c r="G273" s="107"/>
      <c r="H273" s="107"/>
    </row>
    <row r="274" spans="1:8" ht="12.75">
      <c r="A274" s="107" t="s">
        <v>178</v>
      </c>
      <c r="B274" s="107" t="s">
        <v>733</v>
      </c>
      <c r="C274" s="107" t="s">
        <v>669</v>
      </c>
      <c r="D274" s="107"/>
      <c r="E274" s="107"/>
      <c r="F274" s="107"/>
      <c r="G274" s="107"/>
      <c r="H274" s="107"/>
    </row>
    <row r="275" spans="1:8" ht="12.75">
      <c r="A275" s="107" t="s">
        <v>698</v>
      </c>
      <c r="B275" s="107" t="s">
        <v>699</v>
      </c>
      <c r="C275" s="107" t="s">
        <v>668</v>
      </c>
      <c r="D275" s="107"/>
      <c r="E275" s="107"/>
      <c r="F275" s="107"/>
      <c r="G275" s="107"/>
      <c r="H275" s="107"/>
    </row>
    <row r="276" spans="1:8" ht="12.75">
      <c r="A276" s="107" t="s">
        <v>187</v>
      </c>
      <c r="B276" s="107" t="s">
        <v>188</v>
      </c>
      <c r="C276" s="107" t="s">
        <v>181</v>
      </c>
      <c r="D276" s="107"/>
      <c r="E276" s="107"/>
      <c r="F276" s="107"/>
      <c r="G276" s="107"/>
      <c r="H276" s="107"/>
    </row>
    <row r="277" spans="1:8" ht="12.75">
      <c r="A277" s="107" t="s">
        <v>1319</v>
      </c>
      <c r="B277" s="107" t="s">
        <v>1320</v>
      </c>
      <c r="C277" s="107" t="s">
        <v>70</v>
      </c>
      <c r="D277" s="107"/>
      <c r="E277" s="107"/>
      <c r="F277" s="107"/>
      <c r="G277" s="107"/>
      <c r="H277" s="107"/>
    </row>
    <row r="278" spans="1:8" ht="12.75">
      <c r="A278" s="107" t="s">
        <v>1321</v>
      </c>
      <c r="B278" s="107" t="s">
        <v>1322</v>
      </c>
      <c r="C278" s="107" t="s">
        <v>670</v>
      </c>
      <c r="D278" s="107"/>
      <c r="E278" s="107"/>
      <c r="F278" s="107"/>
      <c r="G278" s="107"/>
      <c r="H278" s="107"/>
    </row>
    <row r="279" spans="1:8" ht="12.75">
      <c r="A279" s="107" t="s">
        <v>1323</v>
      </c>
      <c r="B279" s="107" t="s">
        <v>85</v>
      </c>
      <c r="C279" s="107" t="s">
        <v>704</v>
      </c>
      <c r="D279" s="107"/>
      <c r="E279" s="107"/>
      <c r="F279" s="107"/>
      <c r="G279" s="107"/>
      <c r="H279" s="107"/>
    </row>
    <row r="280" spans="1:8" ht="12.75">
      <c r="A280" s="107" t="s">
        <v>1324</v>
      </c>
      <c r="B280" s="107" t="s">
        <v>1325</v>
      </c>
      <c r="C280" s="107" t="s">
        <v>31</v>
      </c>
      <c r="D280" s="107"/>
      <c r="E280" s="107"/>
      <c r="F280" s="107"/>
      <c r="G280" s="107"/>
      <c r="H280" s="107"/>
    </row>
    <row r="281" spans="1:8" ht="12.75">
      <c r="A281" s="107" t="s">
        <v>200</v>
      </c>
      <c r="B281" s="107" t="s">
        <v>201</v>
      </c>
      <c r="C281" s="107" t="s">
        <v>190</v>
      </c>
      <c r="D281" s="107"/>
      <c r="E281" s="107"/>
      <c r="F281" s="107"/>
      <c r="G281" s="107"/>
      <c r="H281" s="107"/>
    </row>
    <row r="282" spans="1:8" ht="12.75">
      <c r="A282" s="107" t="s">
        <v>1326</v>
      </c>
      <c r="B282" s="107" t="s">
        <v>1327</v>
      </c>
      <c r="C282" s="107" t="s">
        <v>40</v>
      </c>
      <c r="D282" s="107"/>
      <c r="E282" s="107"/>
      <c r="F282" s="107"/>
      <c r="G282" s="107"/>
      <c r="H282" s="107"/>
    </row>
    <row r="283" spans="1:8" ht="12.75">
      <c r="A283" s="107" t="s">
        <v>59</v>
      </c>
      <c r="B283" s="107" t="s">
        <v>60</v>
      </c>
      <c r="C283" s="107" t="s">
        <v>46</v>
      </c>
      <c r="D283" s="107"/>
      <c r="E283" s="107"/>
      <c r="F283" s="107"/>
      <c r="G283" s="107"/>
      <c r="H283" s="107"/>
    </row>
    <row r="284" spans="1:8" ht="12.75">
      <c r="A284" s="107" t="s">
        <v>1328</v>
      </c>
      <c r="B284" s="107" t="s">
        <v>1329</v>
      </c>
      <c r="C284" s="107" t="s">
        <v>190</v>
      </c>
      <c r="D284" s="107"/>
      <c r="E284" s="107"/>
      <c r="F284" s="107"/>
      <c r="G284" s="107"/>
      <c r="H284" s="107"/>
    </row>
    <row r="285" spans="1:8" ht="12.75">
      <c r="A285" s="107" t="s">
        <v>196</v>
      </c>
      <c r="B285" s="107" t="s">
        <v>197</v>
      </c>
      <c r="C285" s="107" t="s">
        <v>168</v>
      </c>
      <c r="D285" s="107"/>
      <c r="E285" s="107"/>
      <c r="F285" s="107"/>
      <c r="G285" s="107"/>
      <c r="H285" s="107"/>
    </row>
    <row r="286" spans="1:8" ht="12.75">
      <c r="A286" s="107" t="s">
        <v>1330</v>
      </c>
      <c r="B286" s="107" t="s">
        <v>1331</v>
      </c>
      <c r="C286" s="107" t="s">
        <v>231</v>
      </c>
      <c r="D286" s="107"/>
      <c r="E286" s="107"/>
      <c r="F286" s="107"/>
      <c r="G286" s="107"/>
      <c r="H286" s="107"/>
    </row>
    <row r="287" spans="1:8" ht="12.75">
      <c r="A287" s="107" t="s">
        <v>202</v>
      </c>
      <c r="B287" s="107" t="s">
        <v>203</v>
      </c>
      <c r="C287" s="107" t="s">
        <v>190</v>
      </c>
      <c r="D287" s="107"/>
      <c r="E287" s="107"/>
      <c r="F287" s="107"/>
      <c r="G287" s="107"/>
      <c r="H287" s="107"/>
    </row>
    <row r="288" spans="1:8" ht="12.75">
      <c r="A288" s="107" t="s">
        <v>1332</v>
      </c>
      <c r="B288" s="107" t="s">
        <v>1333</v>
      </c>
      <c r="C288" s="107" t="s">
        <v>190</v>
      </c>
      <c r="D288" s="107"/>
      <c r="E288" s="107"/>
      <c r="F288" s="107"/>
      <c r="G288" s="107"/>
      <c r="H288" s="107"/>
    </row>
    <row r="289" spans="1:8" ht="12.75">
      <c r="A289" s="107" t="s">
        <v>1334</v>
      </c>
      <c r="B289" s="107" t="s">
        <v>1335</v>
      </c>
      <c r="C289" s="107" t="s">
        <v>1336</v>
      </c>
      <c r="D289" s="107"/>
      <c r="E289" s="107"/>
      <c r="F289" s="107"/>
      <c r="G289" s="107"/>
      <c r="H289" s="107"/>
    </row>
    <row r="290" spans="1:8" ht="12.75">
      <c r="A290" s="107" t="s">
        <v>1337</v>
      </c>
      <c r="B290" s="107" t="s">
        <v>1338</v>
      </c>
      <c r="C290" s="107" t="s">
        <v>63</v>
      </c>
      <c r="D290" s="107"/>
      <c r="E290" s="107"/>
      <c r="F290" s="107"/>
      <c r="G290" s="107"/>
      <c r="H290" s="107"/>
    </row>
    <row r="291" spans="1:8" ht="12.75">
      <c r="A291" s="107" t="s">
        <v>1339</v>
      </c>
      <c r="B291" s="107" t="s">
        <v>1340</v>
      </c>
      <c r="C291" s="107" t="s">
        <v>63</v>
      </c>
      <c r="D291" s="107"/>
      <c r="E291" s="107"/>
      <c r="F291" s="107"/>
      <c r="G291" s="107"/>
      <c r="H291" s="107"/>
    </row>
    <row r="292" spans="1:8" ht="12.75">
      <c r="A292" s="107" t="s">
        <v>240</v>
      </c>
      <c r="B292" s="107" t="s">
        <v>701</v>
      </c>
      <c r="C292" s="107" t="s">
        <v>583</v>
      </c>
      <c r="D292" s="107"/>
      <c r="E292" s="107"/>
      <c r="F292" s="107"/>
      <c r="G292" s="107"/>
      <c r="H292" s="107"/>
    </row>
    <row r="293" spans="1:8" ht="12.75">
      <c r="A293" s="107" t="s">
        <v>1341</v>
      </c>
      <c r="B293" s="107" t="s">
        <v>868</v>
      </c>
      <c r="C293" s="107" t="s">
        <v>616</v>
      </c>
      <c r="D293" s="107"/>
      <c r="E293" s="107"/>
      <c r="F293" s="107"/>
      <c r="G293" s="107"/>
      <c r="H293" s="107"/>
    </row>
    <row r="294" spans="1:8" ht="12.75">
      <c r="A294" s="107" t="s">
        <v>1342</v>
      </c>
      <c r="B294" s="107" t="s">
        <v>124</v>
      </c>
      <c r="C294" s="107" t="s">
        <v>125</v>
      </c>
      <c r="D294" s="107"/>
      <c r="E294" s="107"/>
      <c r="F294" s="107"/>
      <c r="G294" s="107"/>
      <c r="H294" s="107"/>
    </row>
    <row r="295" spans="1:8" ht="12.75">
      <c r="A295" s="107" t="s">
        <v>1343</v>
      </c>
      <c r="B295" s="107" t="s">
        <v>1344</v>
      </c>
      <c r="C295" s="107" t="s">
        <v>222</v>
      </c>
      <c r="D295" s="107"/>
      <c r="E295" s="107"/>
      <c r="F295" s="107"/>
      <c r="G295" s="107"/>
      <c r="H295" s="107"/>
    </row>
    <row r="296" spans="1:8" ht="12.75">
      <c r="A296" s="107" t="s">
        <v>1345</v>
      </c>
      <c r="B296" s="107" t="s">
        <v>1346</v>
      </c>
      <c r="C296" s="107" t="s">
        <v>222</v>
      </c>
      <c r="D296" s="107"/>
      <c r="E296" s="107"/>
      <c r="F296" s="107"/>
      <c r="G296" s="107"/>
      <c r="H296" s="107"/>
    </row>
    <row r="297" spans="1:8" ht="12.75">
      <c r="A297" s="107" t="s">
        <v>1347</v>
      </c>
      <c r="B297" s="107" t="s">
        <v>1348</v>
      </c>
      <c r="C297" s="107" t="s">
        <v>70</v>
      </c>
      <c r="D297" s="107"/>
      <c r="E297" s="107"/>
      <c r="F297" s="107"/>
      <c r="G297" s="107"/>
      <c r="H297" s="107"/>
    </row>
    <row r="298" spans="1:8" ht="12.75">
      <c r="A298" s="107" t="s">
        <v>72</v>
      </c>
      <c r="B298" s="107" t="s">
        <v>73</v>
      </c>
      <c r="C298" s="107" t="s">
        <v>63</v>
      </c>
      <c r="D298" s="107"/>
      <c r="E298" s="107"/>
      <c r="F298" s="107"/>
      <c r="G298" s="107"/>
      <c r="H298" s="107"/>
    </row>
    <row r="299" spans="1:8" ht="12.75">
      <c r="A299" s="107" t="s">
        <v>1349</v>
      </c>
      <c r="B299" s="107" t="s">
        <v>230</v>
      </c>
      <c r="C299" s="107" t="s">
        <v>231</v>
      </c>
      <c r="D299" s="107"/>
      <c r="E299" s="107"/>
      <c r="F299" s="107"/>
      <c r="G299" s="107"/>
      <c r="H299" s="107"/>
    </row>
    <row r="300" spans="1:8" ht="12.75">
      <c r="A300" s="107" t="s">
        <v>1350</v>
      </c>
      <c r="B300" s="107" t="s">
        <v>237</v>
      </c>
      <c r="C300" s="107" t="s">
        <v>231</v>
      </c>
      <c r="D300" s="107"/>
      <c r="E300" s="107"/>
      <c r="F300" s="107"/>
      <c r="G300" s="107"/>
      <c r="H300" s="107"/>
    </row>
    <row r="301" spans="1:8" ht="12.75">
      <c r="A301" s="107" t="s">
        <v>1351</v>
      </c>
      <c r="B301" s="107" t="s">
        <v>1352</v>
      </c>
      <c r="C301" s="107" t="s">
        <v>231</v>
      </c>
      <c r="D301" s="107"/>
      <c r="E301" s="107"/>
      <c r="F301" s="107"/>
      <c r="G301" s="107"/>
      <c r="H301" s="107"/>
    </row>
    <row r="302" spans="1:8" ht="12.75">
      <c r="A302" s="107" t="s">
        <v>1353</v>
      </c>
      <c r="B302" s="107" t="s">
        <v>1354</v>
      </c>
      <c r="C302" s="107" t="s">
        <v>70</v>
      </c>
      <c r="D302" s="107"/>
      <c r="E302" s="107"/>
      <c r="F302" s="107"/>
      <c r="G302" s="107"/>
      <c r="H302" s="107"/>
    </row>
    <row r="303" spans="1:8" ht="12.75">
      <c r="A303" s="107" t="s">
        <v>1355</v>
      </c>
      <c r="B303" s="107" t="s">
        <v>74</v>
      </c>
      <c r="C303" s="107" t="s">
        <v>63</v>
      </c>
      <c r="D303" s="107"/>
      <c r="E303" s="107"/>
      <c r="F303" s="107"/>
      <c r="G303" s="107"/>
      <c r="H303" s="107"/>
    </row>
    <row r="304" spans="1:8" ht="12.75">
      <c r="A304" s="107" t="s">
        <v>80</v>
      </c>
      <c r="B304" s="107" t="s">
        <v>81</v>
      </c>
      <c r="C304" s="107" t="s">
        <v>675</v>
      </c>
      <c r="D304" s="107"/>
      <c r="E304" s="107"/>
      <c r="F304" s="107"/>
      <c r="G304" s="107"/>
      <c r="H304" s="107"/>
    </row>
    <row r="305" spans="1:8" ht="12.75">
      <c r="A305" s="107" t="s">
        <v>1356</v>
      </c>
      <c r="B305" s="107" t="s">
        <v>1357</v>
      </c>
      <c r="C305" s="107" t="s">
        <v>1178</v>
      </c>
      <c r="D305" s="107"/>
      <c r="E305" s="107"/>
      <c r="F305" s="107"/>
      <c r="G305" s="107"/>
      <c r="H305" s="107"/>
    </row>
    <row r="306" spans="1:8" ht="12.75">
      <c r="A306" s="107" t="s">
        <v>1358</v>
      </c>
      <c r="B306" s="107" t="s">
        <v>1359</v>
      </c>
      <c r="C306" s="107" t="s">
        <v>222</v>
      </c>
      <c r="D306" s="107"/>
      <c r="E306" s="107"/>
      <c r="F306" s="107"/>
      <c r="G306" s="107"/>
      <c r="H306" s="107"/>
    </row>
    <row r="307" spans="1:8" ht="12.75">
      <c r="A307" s="107" t="s">
        <v>1360</v>
      </c>
      <c r="B307" s="107" t="s">
        <v>1361</v>
      </c>
      <c r="C307" s="107" t="s">
        <v>945</v>
      </c>
      <c r="D307" s="107"/>
      <c r="E307" s="107"/>
      <c r="F307" s="107"/>
      <c r="G307" s="107"/>
      <c r="H307" s="107"/>
    </row>
    <row r="308" spans="1:8" ht="12.75">
      <c r="A308" s="107" t="s">
        <v>1362</v>
      </c>
      <c r="B308" s="107" t="s">
        <v>1363</v>
      </c>
      <c r="C308" s="107" t="s">
        <v>1023</v>
      </c>
      <c r="D308" s="107"/>
      <c r="E308" s="107"/>
      <c r="F308" s="107"/>
      <c r="G308" s="107"/>
      <c r="H308" s="107"/>
    </row>
    <row r="309" spans="1:8" ht="12.75">
      <c r="A309" s="107" t="s">
        <v>1364</v>
      </c>
      <c r="B309" s="107" t="s">
        <v>1365</v>
      </c>
      <c r="C309" s="107" t="s">
        <v>118</v>
      </c>
      <c r="D309" s="107"/>
      <c r="E309" s="107"/>
      <c r="F309" s="107"/>
      <c r="G309" s="107"/>
      <c r="H309" s="107"/>
    </row>
    <row r="310" spans="1:8" ht="12.75">
      <c r="A310" s="107" t="s">
        <v>1366</v>
      </c>
      <c r="B310" s="107" t="s">
        <v>692</v>
      </c>
      <c r="C310" s="107" t="s">
        <v>1367</v>
      </c>
      <c r="D310" s="107"/>
      <c r="E310" s="107"/>
      <c r="F310" s="107"/>
      <c r="G310" s="107"/>
      <c r="H310" s="107"/>
    </row>
    <row r="311" spans="1:8" ht="12.75">
      <c r="A311" s="107" t="s">
        <v>1368</v>
      </c>
      <c r="B311" s="107" t="s">
        <v>1151</v>
      </c>
      <c r="C311" s="107" t="s">
        <v>125</v>
      </c>
      <c r="D311" s="107"/>
      <c r="E311" s="107"/>
      <c r="F311" s="107"/>
      <c r="G311" s="107"/>
      <c r="H311" s="107"/>
    </row>
    <row r="312" spans="1:8" ht="12.75">
      <c r="A312" s="107" t="s">
        <v>1369</v>
      </c>
      <c r="B312" s="107" t="s">
        <v>1370</v>
      </c>
      <c r="C312" s="107" t="s">
        <v>148</v>
      </c>
      <c r="D312" s="107"/>
      <c r="E312" s="107"/>
      <c r="F312" s="107"/>
      <c r="G312" s="107"/>
      <c r="H312" s="107"/>
    </row>
    <row r="313" spans="1:8" ht="12.75">
      <c r="A313" s="107" t="s">
        <v>1371</v>
      </c>
      <c r="B313" s="107" t="s">
        <v>194</v>
      </c>
      <c r="C313" s="107" t="s">
        <v>1372</v>
      </c>
      <c r="D313" s="107"/>
      <c r="E313" s="107"/>
      <c r="F313" s="107"/>
      <c r="G313" s="107"/>
      <c r="H313" s="107"/>
    </row>
    <row r="314" spans="1:8" ht="12.75">
      <c r="A314" s="107" t="s">
        <v>145</v>
      </c>
      <c r="B314" s="107" t="s">
        <v>700</v>
      </c>
      <c r="C314" s="107" t="s">
        <v>146</v>
      </c>
      <c r="D314" s="107"/>
      <c r="E314" s="107"/>
      <c r="F314" s="107"/>
      <c r="G314" s="107"/>
      <c r="H314" s="107"/>
    </row>
    <row r="315" spans="1:8" ht="12.75">
      <c r="A315" s="107" t="s">
        <v>1373</v>
      </c>
      <c r="B315" s="107" t="s">
        <v>811</v>
      </c>
      <c r="C315" s="107" t="s">
        <v>224</v>
      </c>
      <c r="D315" s="107"/>
      <c r="E315" s="107"/>
      <c r="F315" s="107"/>
      <c r="G315" s="107"/>
      <c r="H315" s="107"/>
    </row>
    <row r="316" spans="1:8" ht="12.75">
      <c r="A316" s="107" t="s">
        <v>1374</v>
      </c>
      <c r="B316" s="107" t="s">
        <v>119</v>
      </c>
      <c r="C316" s="107" t="s">
        <v>118</v>
      </c>
      <c r="D316" s="107"/>
      <c r="E316" s="107"/>
      <c r="F316" s="107"/>
      <c r="G316" s="107"/>
      <c r="H316" s="107"/>
    </row>
    <row r="317" spans="1:8" ht="12.75">
      <c r="A317" s="107" t="s">
        <v>1375</v>
      </c>
      <c r="B317" s="107" t="s">
        <v>1376</v>
      </c>
      <c r="C317" s="107" t="s">
        <v>231</v>
      </c>
      <c r="D317" s="107"/>
      <c r="E317" s="107"/>
      <c r="F317" s="107"/>
      <c r="G317" s="107"/>
      <c r="H317" s="107"/>
    </row>
    <row r="318" spans="1:8" ht="12.75">
      <c r="A318" s="107" t="s">
        <v>1377</v>
      </c>
      <c r="B318" s="107" t="s">
        <v>147</v>
      </c>
      <c r="C318" s="107" t="s">
        <v>148</v>
      </c>
      <c r="D318" s="107"/>
      <c r="E318" s="107"/>
      <c r="F318" s="107"/>
      <c r="G318" s="107"/>
      <c r="H318" s="107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44"/>
  <sheetViews>
    <sheetView tabSelected="1" zoomScalePageLayoutView="0" workbookViewId="0" topLeftCell="C8">
      <selection activeCell="G23" sqref="G23"/>
    </sheetView>
  </sheetViews>
  <sheetFormatPr defaultColWidth="9.00390625" defaultRowHeight="12.75"/>
  <cols>
    <col min="1" max="1" width="3.25390625" style="9" hidden="1" customWidth="1"/>
    <col min="2" max="2" width="9.375" style="10" hidden="1" customWidth="1"/>
    <col min="3" max="3" width="9.125" style="35" customWidth="1"/>
    <col min="4" max="4" width="5.625" style="13" customWidth="1"/>
    <col min="5" max="5" width="35.75390625" style="13" customWidth="1"/>
    <col min="6" max="6" width="21.625" style="13" customWidth="1"/>
    <col min="7" max="7" width="26.875" style="32" customWidth="1"/>
    <col min="8" max="8" width="20.25390625" style="13" customWidth="1"/>
    <col min="9" max="9" width="3.625" style="13" customWidth="1"/>
    <col min="10" max="10" width="2.75390625" style="13" customWidth="1"/>
    <col min="11" max="16384" width="9.125" style="13" customWidth="1"/>
  </cols>
  <sheetData>
    <row r="1" spans="1:7" s="35" customFormat="1" ht="13.5" customHeight="1" hidden="1">
      <c r="A1" s="9"/>
      <c r="B1" s="10"/>
      <c r="G1" s="36"/>
    </row>
    <row r="2" spans="1:7" s="35" customFormat="1" ht="13.5" customHeight="1">
      <c r="A2" s="9"/>
      <c r="B2" s="10"/>
      <c r="G2" s="36"/>
    </row>
    <row r="3" spans="4:9" ht="19.5" customHeight="1">
      <c r="D3" s="268"/>
      <c r="E3" s="11"/>
      <c r="F3" s="12"/>
      <c r="G3" s="306" t="str">
        <f>version</f>
        <v>Версия 1.1</v>
      </c>
      <c r="H3" s="306"/>
      <c r="I3" s="307"/>
    </row>
    <row r="4" spans="4:9" ht="30" customHeight="1">
      <c r="D4" s="14"/>
      <c r="E4" s="315" t="s">
        <v>1406</v>
      </c>
      <c r="F4" s="316"/>
      <c r="G4" s="317"/>
      <c r="H4" s="15"/>
      <c r="I4" s="81"/>
    </row>
    <row r="5" spans="4:9" ht="12" thickBot="1">
      <c r="D5" s="14"/>
      <c r="E5" s="15"/>
      <c r="F5" s="15"/>
      <c r="G5" s="16"/>
      <c r="H5" s="15"/>
      <c r="I5" s="81"/>
    </row>
    <row r="6" spans="4:9" ht="16.5" customHeight="1">
      <c r="D6" s="14"/>
      <c r="E6" s="318" t="s">
        <v>667</v>
      </c>
      <c r="F6" s="319"/>
      <c r="G6" s="17"/>
      <c r="H6" s="15"/>
      <c r="I6" s="81"/>
    </row>
    <row r="7" spans="1:9" ht="24.75" customHeight="1" thickBot="1">
      <c r="A7" s="51"/>
      <c r="D7" s="14"/>
      <c r="E7" s="320" t="s">
        <v>538</v>
      </c>
      <c r="F7" s="321"/>
      <c r="G7" s="16"/>
      <c r="H7" s="15"/>
      <c r="I7" s="81"/>
    </row>
    <row r="8" spans="1:9" ht="12" customHeight="1" thickBot="1">
      <c r="A8" s="51"/>
      <c r="D8" s="18"/>
      <c r="E8" s="19"/>
      <c r="F8" s="37"/>
      <c r="G8" s="23"/>
      <c r="H8" s="37"/>
      <c r="I8" s="81"/>
    </row>
    <row r="9" spans="4:9" ht="20.25" customHeight="1" thickBot="1">
      <c r="D9" s="18"/>
      <c r="E9" s="45" t="s">
        <v>681</v>
      </c>
      <c r="F9" s="20" t="s">
        <v>513</v>
      </c>
      <c r="G9" s="99"/>
      <c r="H9" s="96"/>
      <c r="I9" s="81"/>
    </row>
    <row r="10" spans="4:9" ht="12" customHeight="1" thickBot="1">
      <c r="D10" s="18"/>
      <c r="E10" s="21"/>
      <c r="F10" s="15"/>
      <c r="G10" s="22"/>
      <c r="H10" s="80"/>
      <c r="I10" s="81"/>
    </row>
    <row r="11" spans="1:10" ht="37.5" customHeight="1" thickBot="1">
      <c r="A11" s="9" t="s">
        <v>584</v>
      </c>
      <c r="B11" s="10" t="s">
        <v>644</v>
      </c>
      <c r="D11" s="18"/>
      <c r="E11" s="260" t="s">
        <v>891</v>
      </c>
      <c r="F11" s="20" t="s">
        <v>890</v>
      </c>
      <c r="G11" s="109"/>
      <c r="H11" s="96"/>
      <c r="I11" s="109"/>
      <c r="J11" s="108"/>
    </row>
    <row r="12" spans="1:9" ht="12" customHeight="1" thickBot="1">
      <c r="A12" s="9">
        <v>0</v>
      </c>
      <c r="D12" s="18"/>
      <c r="E12" s="21"/>
      <c r="F12" s="22"/>
      <c r="G12" s="22"/>
      <c r="H12" s="80"/>
      <c r="I12" s="81"/>
    </row>
    <row r="13" spans="4:9" ht="12" customHeight="1" hidden="1" thickBot="1">
      <c r="D13" s="18"/>
      <c r="E13" s="21"/>
      <c r="F13" s="15"/>
      <c r="G13" s="22"/>
      <c r="H13" s="80"/>
      <c r="I13" s="97"/>
    </row>
    <row r="14" spans="3:17" ht="36.75" customHeight="1">
      <c r="C14" s="40"/>
      <c r="D14" s="18"/>
      <c r="E14" s="46" t="s">
        <v>1401</v>
      </c>
      <c r="F14" s="98" t="s">
        <v>507</v>
      </c>
      <c r="G14" s="95" t="s">
        <v>691</v>
      </c>
      <c r="H14" s="15"/>
      <c r="I14" s="81"/>
      <c r="O14" s="41"/>
      <c r="P14" s="41"/>
      <c r="Q14" s="42"/>
    </row>
    <row r="15" spans="3:17" ht="22.5" customHeight="1">
      <c r="C15" s="40"/>
      <c r="D15" s="18"/>
      <c r="E15" s="311" t="s">
        <v>1383</v>
      </c>
      <c r="F15" s="38" t="s">
        <v>585</v>
      </c>
      <c r="G15" s="44" t="s">
        <v>849</v>
      </c>
      <c r="H15" s="15"/>
      <c r="I15" s="81"/>
      <c r="O15" s="41"/>
      <c r="P15" s="41"/>
      <c r="Q15" s="42"/>
    </row>
    <row r="16" spans="3:17" ht="22.5" customHeight="1" thickBot="1">
      <c r="C16" s="40"/>
      <c r="D16" s="18"/>
      <c r="E16" s="312"/>
      <c r="F16" s="47" t="s">
        <v>596</v>
      </c>
      <c r="G16" s="94" t="s">
        <v>332</v>
      </c>
      <c r="H16" s="15"/>
      <c r="I16" s="81"/>
      <c r="O16" s="41"/>
      <c r="P16" s="41"/>
      <c r="Q16" s="42"/>
    </row>
    <row r="17" spans="3:17" ht="12" customHeight="1" thickBot="1">
      <c r="C17" s="40"/>
      <c r="D17" s="18"/>
      <c r="E17" s="21"/>
      <c r="F17" s="15"/>
      <c r="G17" s="21"/>
      <c r="H17" s="15"/>
      <c r="I17" s="81"/>
      <c r="O17" s="41"/>
      <c r="P17" s="41"/>
      <c r="Q17" s="42"/>
    </row>
    <row r="18" spans="4:9" ht="33.75" customHeight="1" thickBot="1">
      <c r="D18" s="18"/>
      <c r="E18" s="313" t="s">
        <v>926</v>
      </c>
      <c r="F18" s="314"/>
      <c r="G18" s="20" t="s">
        <v>887</v>
      </c>
      <c r="H18" s="80"/>
      <c r="I18" s="81"/>
    </row>
    <row r="19" spans="4:9" ht="12" customHeight="1" thickBot="1">
      <c r="D19" s="18"/>
      <c r="E19" s="158"/>
      <c r="F19" s="159"/>
      <c r="G19" s="160"/>
      <c r="H19" s="80"/>
      <c r="I19" s="81"/>
    </row>
    <row r="20" spans="1:9" ht="21" customHeight="1">
      <c r="A20" s="24" t="s">
        <v>645</v>
      </c>
      <c r="B20" s="25" t="s">
        <v>649</v>
      </c>
      <c r="D20" s="26"/>
      <c r="E20" s="308" t="s">
        <v>650</v>
      </c>
      <c r="F20" s="156" t="s">
        <v>647</v>
      </c>
      <c r="G20" s="157" t="s">
        <v>1408</v>
      </c>
      <c r="H20" s="83"/>
      <c r="I20" s="81"/>
    </row>
    <row r="21" spans="1:9" ht="21" customHeight="1">
      <c r="A21" s="24" t="s">
        <v>646</v>
      </c>
      <c r="B21" s="25" t="s">
        <v>651</v>
      </c>
      <c r="D21" s="26"/>
      <c r="E21" s="309"/>
      <c r="F21" s="27" t="s">
        <v>652</v>
      </c>
      <c r="G21" s="49" t="s">
        <v>1409</v>
      </c>
      <c r="H21" s="83"/>
      <c r="I21" s="81"/>
    </row>
    <row r="22" spans="1:9" ht="21" customHeight="1">
      <c r="A22" s="24" t="s">
        <v>586</v>
      </c>
      <c r="B22" s="25" t="s">
        <v>653</v>
      </c>
      <c r="D22" s="26"/>
      <c r="E22" s="309"/>
      <c r="F22" s="27" t="s">
        <v>648</v>
      </c>
      <c r="G22" s="49" t="s">
        <v>1410</v>
      </c>
      <c r="H22" s="83"/>
      <c r="I22" s="81"/>
    </row>
    <row r="23" spans="1:9" ht="21" customHeight="1" thickBot="1">
      <c r="A23" s="24" t="s">
        <v>587</v>
      </c>
      <c r="B23" s="25" t="s">
        <v>654</v>
      </c>
      <c r="D23" s="26"/>
      <c r="E23" s="310"/>
      <c r="F23" s="43" t="s">
        <v>655</v>
      </c>
      <c r="G23" s="50" t="s">
        <v>1411</v>
      </c>
      <c r="H23" s="83"/>
      <c r="I23" s="81"/>
    </row>
    <row r="24" spans="4:9" ht="11.25">
      <c r="D24" s="28"/>
      <c r="E24" s="29"/>
      <c r="F24" s="29"/>
      <c r="G24" s="30"/>
      <c r="H24" s="29"/>
      <c r="I24" s="82"/>
    </row>
    <row r="30" ht="11.25">
      <c r="G30" s="31"/>
    </row>
    <row r="37" ht="11.25">
      <c r="Z37" s="33"/>
    </row>
    <row r="38" ht="11.25">
      <c r="Z38" s="33"/>
    </row>
    <row r="39" ht="11.25">
      <c r="Z39" s="33"/>
    </row>
    <row r="40" ht="11.25">
      <c r="Z40" s="33"/>
    </row>
    <row r="41" ht="11.25">
      <c r="Z41" s="33"/>
    </row>
    <row r="42" ht="11.25">
      <c r="Z42" s="33"/>
    </row>
    <row r="43" ht="11.25">
      <c r="Z43" s="33"/>
    </row>
    <row r="44" ht="11.25">
      <c r="Z44" s="33"/>
    </row>
  </sheetData>
  <sheetProtection password="FA9C" sheet="1" scenarios="1" formatColumns="0" formatRows="0"/>
  <mergeCells count="7">
    <mergeCell ref="G3:I3"/>
    <mergeCell ref="E20:E23"/>
    <mergeCell ref="E15:E16"/>
    <mergeCell ref="E18:F18"/>
    <mergeCell ref="E4:G4"/>
    <mergeCell ref="E6:F6"/>
    <mergeCell ref="E7:F7"/>
  </mergeCells>
  <dataValidations count="6">
    <dataValidation type="textLength" allowBlank="1" showInputMessage="1" showErrorMessage="1" prompt="7-8 символов" sqref="G16:G17">
      <formula1>7</formula1>
      <formula2>8</formula2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ErrorMessage="1" sqref="G18">
      <formula1>locality_type</formula1>
    </dataValidation>
    <dataValidation type="list" showInputMessage="1" showErrorMessage="1" errorTitle="Внимание" error="Выберите МО из списка!" sqref="G14">
      <formula1>MR_LIST</formula1>
    </dataValidation>
    <dataValidation type="list" allowBlank="1" showErrorMessage="1" promptTitle="Ввод" prompt="Выберите год из списка" sqref="F11">
      <formula1>gas_type_src</formula1>
    </dataValidation>
    <dataValidation type="list" showInputMessage="1" showErrorMessage="1" errorTitle="Внимание" error="Выберите МО из списка!" sqref="G15">
      <formula1>MO_LIST_5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63" customWidth="1"/>
    <col min="2" max="2" width="28.375" style="69" customWidth="1"/>
    <col min="3" max="3" width="100.75390625" style="69" customWidth="1"/>
    <col min="4" max="4" width="15.875" style="70" bestFit="1" customWidth="1"/>
    <col min="5" max="16384" width="9.125" style="63" customWidth="1"/>
  </cols>
  <sheetData>
    <row r="1" spans="2:3" ht="12" thickBot="1">
      <c r="B1" s="64"/>
      <c r="C1" s="63"/>
    </row>
    <row r="2" spans="1:5" ht="12" thickBot="1">
      <c r="A2" s="65"/>
      <c r="B2" s="66" t="s">
        <v>858</v>
      </c>
      <c r="C2" s="67" t="s">
        <v>859</v>
      </c>
      <c r="D2" s="68" t="s">
        <v>593</v>
      </c>
      <c r="E2" s="65"/>
    </row>
    <row r="3" spans="1:5" ht="26.25" customHeight="1">
      <c r="A3" s="65"/>
      <c r="B3" s="75" t="s">
        <v>935</v>
      </c>
      <c r="C3" s="185" t="str">
        <f>"Информация о нормативно правовых актах, в соответствии с которыми была установлена плата за коммунальные услуги на текущий "&amp;god&amp;" г."</f>
        <v>Информация о нормативно правовых актах, в соответствии с которыми была установлена плата за коммунальные услуги на текущий 2011 г.</v>
      </c>
      <c r="D3" s="76" t="s">
        <v>860</v>
      </c>
      <c r="E3" s="65"/>
    </row>
    <row r="4" spans="1:5" ht="26.25" customHeight="1">
      <c r="A4" s="65"/>
      <c r="B4" s="71" t="s">
        <v>1381</v>
      </c>
      <c r="C4" s="77" t="str">
        <f>"Информация о соответствии изменения размера платы граждан за коммунальные услуги предельным индексам, установленным на "&amp;god&amp;" год для МО"</f>
        <v>Информация о соответствии изменения размера платы граждан за коммунальные услуги предельным индексам, установленным на 2011 год для МО</v>
      </c>
      <c r="D4" s="78" t="s">
        <v>860</v>
      </c>
      <c r="E4" s="65"/>
    </row>
    <row r="5" spans="1:5" ht="26.25" customHeight="1" thickBot="1">
      <c r="A5" s="65"/>
      <c r="B5" s="186" t="s">
        <v>1382</v>
      </c>
      <c r="C5" s="187" t="s">
        <v>1382</v>
      </c>
      <c r="D5" s="79" t="s">
        <v>860</v>
      </c>
      <c r="E5" s="65"/>
    </row>
    <row r="6" spans="1:5" ht="11.25">
      <c r="A6" s="65"/>
      <c r="B6" s="72"/>
      <c r="C6" s="72"/>
      <c r="D6" s="73"/>
      <c r="E6" s="65"/>
    </row>
    <row r="7" spans="1:5" ht="11.25">
      <c r="A7" s="65"/>
      <c r="B7" s="72"/>
      <c r="C7" s="72"/>
      <c r="D7" s="73"/>
      <c r="E7" s="65"/>
    </row>
    <row r="8" spans="1:5" ht="11.25">
      <c r="A8" s="65"/>
      <c r="B8" s="72"/>
      <c r="C8" s="72"/>
      <c r="D8" s="73"/>
      <c r="E8" s="65"/>
    </row>
    <row r="9" spans="1:5" ht="11.25">
      <c r="A9" s="65"/>
      <c r="B9" s="72"/>
      <c r="C9" s="72"/>
      <c r="D9" s="73"/>
      <c r="E9" s="65"/>
    </row>
    <row r="10" spans="1:5" ht="11.25">
      <c r="A10" s="65"/>
      <c r="B10" s="72"/>
      <c r="C10" s="72"/>
      <c r="D10" s="73"/>
      <c r="E10" s="65"/>
    </row>
    <row r="11" spans="1:5" ht="11.25">
      <c r="A11" s="65"/>
      <c r="B11" s="72"/>
      <c r="C11" s="72"/>
      <c r="D11" s="73"/>
      <c r="E11" s="65"/>
    </row>
    <row r="12" spans="2:4" ht="11.25">
      <c r="B12" s="72"/>
      <c r="C12" s="72"/>
      <c r="D12" s="73"/>
    </row>
    <row r="13" spans="1:5" ht="11.25">
      <c r="A13" s="65"/>
      <c r="B13" s="72"/>
      <c r="C13" s="72"/>
      <c r="D13" s="73"/>
      <c r="E13" s="65"/>
    </row>
    <row r="14" spans="2:4" ht="11.25">
      <c r="B14" s="72"/>
      <c r="C14" s="72"/>
      <c r="D14" s="73"/>
    </row>
    <row r="15" spans="2:4" ht="11.25">
      <c r="B15" s="72"/>
      <c r="C15" s="72"/>
      <c r="D15" s="73"/>
    </row>
    <row r="16" spans="2:4" ht="11.25">
      <c r="B16" s="72"/>
      <c r="C16" s="72"/>
      <c r="D16" s="73"/>
    </row>
    <row r="17" spans="2:4" ht="11.25">
      <c r="B17" s="72"/>
      <c r="C17" s="72"/>
      <c r="D17" s="73"/>
    </row>
    <row r="18" spans="2:4" ht="11.25">
      <c r="B18" s="72"/>
      <c r="C18" s="72"/>
      <c r="D18" s="73"/>
    </row>
    <row r="19" spans="2:4" ht="11.25">
      <c r="B19" s="72"/>
      <c r="C19" s="72"/>
      <c r="D19" s="73"/>
    </row>
    <row r="20" spans="2:4" ht="11.25">
      <c r="B20" s="72"/>
      <c r="C20" s="72"/>
      <c r="D20" s="73"/>
    </row>
    <row r="21" spans="2:4" ht="11.25">
      <c r="B21" s="72"/>
      <c r="C21" s="72"/>
      <c r="D21" s="73"/>
    </row>
    <row r="22" spans="2:4" ht="11.25">
      <c r="B22" s="72"/>
      <c r="C22" s="72"/>
      <c r="D22" s="73"/>
    </row>
    <row r="23" spans="2:4" ht="11.25">
      <c r="B23" s="72"/>
      <c r="C23" s="72"/>
      <c r="D23" s="73"/>
    </row>
    <row r="24" spans="2:4" ht="11.25">
      <c r="B24" s="72"/>
      <c r="C24" s="72"/>
      <c r="D24" s="73"/>
    </row>
    <row r="25" spans="2:4" ht="11.25">
      <c r="B25" s="72"/>
      <c r="C25" s="72"/>
      <c r="D25" s="73"/>
    </row>
    <row r="26" spans="2:4" ht="11.25">
      <c r="B26" s="72"/>
      <c r="C26" s="72"/>
      <c r="D26" s="73"/>
    </row>
    <row r="27" spans="2:4" ht="11.25">
      <c r="B27" s="72"/>
      <c r="C27" s="72"/>
      <c r="D27" s="73"/>
    </row>
    <row r="28" spans="2:4" ht="11.25">
      <c r="B28" s="72"/>
      <c r="C28" s="72"/>
      <c r="D28" s="73"/>
    </row>
    <row r="29" spans="2:4" ht="11.25">
      <c r="B29" s="72"/>
      <c r="C29" s="72"/>
      <c r="D29" s="73"/>
    </row>
    <row r="30" spans="2:4" ht="11.25">
      <c r="B30" s="72"/>
      <c r="C30" s="72"/>
      <c r="D30" s="73"/>
    </row>
    <row r="31" spans="2:4" ht="11.25">
      <c r="B31" s="72"/>
      <c r="C31" s="72"/>
      <c r="D31" s="73"/>
    </row>
    <row r="32" spans="2:4" ht="11.25">
      <c r="B32" s="72"/>
      <c r="C32" s="72"/>
      <c r="D32" s="73"/>
    </row>
    <row r="33" spans="2:4" ht="11.25">
      <c r="B33" s="72"/>
      <c r="C33" s="72"/>
      <c r="D33" s="73"/>
    </row>
    <row r="34" spans="2:4" ht="11.25">
      <c r="B34" s="72"/>
      <c r="C34" s="72"/>
      <c r="D34" s="73"/>
    </row>
    <row r="35" spans="2:3" ht="11.25">
      <c r="B35" s="63"/>
      <c r="C35" s="63"/>
    </row>
  </sheetData>
  <sheetProtection password="FA9C" sheet="1" scenarios="1" formatColumns="0" formatRows="0"/>
  <hyperlinks>
    <hyperlink ref="D5" location="Комментарии!A1" tooltip="Нажмите для перехода на лист" display="Перейти на лист"/>
    <hyperlink ref="D4" location="'Плата за комм. услуги (расчет) '!A1" tooltip="Нажмите для перехода на лист" display="Перейти на лист"/>
    <hyperlink ref="D3" location="'Плата за комм.услуги (акты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7:I38"/>
  <sheetViews>
    <sheetView workbookViewId="0" topLeftCell="B6">
      <selection activeCell="F23" sqref="F23"/>
    </sheetView>
  </sheetViews>
  <sheetFormatPr defaultColWidth="9.00390625" defaultRowHeight="12.75"/>
  <cols>
    <col min="1" max="1" width="0" style="72" hidden="1" customWidth="1"/>
    <col min="2" max="2" width="9.125" style="72" customWidth="1"/>
    <col min="3" max="3" width="14.875" style="72" bestFit="1" customWidth="1"/>
    <col min="4" max="4" width="4.875" style="72" customWidth="1"/>
    <col min="5" max="5" width="42.25390625" style="72" customWidth="1"/>
    <col min="6" max="6" width="24.875" style="72" customWidth="1"/>
    <col min="7" max="7" width="41.00390625" style="72" customWidth="1"/>
    <col min="8" max="8" width="28.75390625" style="72" customWidth="1"/>
    <col min="9" max="12" width="9.125" style="72" customWidth="1"/>
    <col min="13" max="13" width="11.875" style="72" customWidth="1"/>
    <col min="14" max="14" width="32.375" style="72" customWidth="1"/>
    <col min="15" max="15" width="30.375" style="72" customWidth="1"/>
    <col min="16" max="16" width="30.25390625" style="72" customWidth="1"/>
    <col min="17" max="17" width="10.625" style="72" bestFit="1" customWidth="1"/>
    <col min="18" max="20" width="9.125" style="72" customWidth="1"/>
    <col min="21" max="21" width="27.875" style="72" customWidth="1"/>
    <col min="22" max="16384" width="9.125" style="72" customWidth="1"/>
  </cols>
  <sheetData>
    <row r="1" ht="11.25" hidden="1"/>
    <row r="2" ht="11.25" hidden="1"/>
    <row r="3" ht="11.25" hidden="1"/>
    <row r="4" ht="11.25" hidden="1"/>
    <row r="5" ht="11.25" hidden="1"/>
    <row r="7" spans="3:9" ht="12.75">
      <c r="C7" s="269" t="s">
        <v>1400</v>
      </c>
      <c r="D7" s="205"/>
      <c r="E7" s="205"/>
      <c r="F7" s="205"/>
      <c r="G7" s="205"/>
      <c r="H7" s="205"/>
      <c r="I7" s="206"/>
    </row>
    <row r="8" spans="3:9" ht="25.5" customHeight="1">
      <c r="C8" s="207"/>
      <c r="D8" s="322" t="str">
        <f>"Информация о нормативно правовых актах, в соответствии с которыми была установлена плата за коммунальные услуги на текущий "&amp;god&amp;" г."</f>
        <v>Информация о нормативно правовых актах, в соответствии с которыми была установлена плата за коммунальные услуги на текущий 2011 г.</v>
      </c>
      <c r="E8" s="323"/>
      <c r="F8" s="323"/>
      <c r="G8" s="323"/>
      <c r="H8" s="324"/>
      <c r="I8" s="208"/>
    </row>
    <row r="9" spans="3:9" ht="12" thickBot="1">
      <c r="C9" s="207"/>
      <c r="D9" s="209"/>
      <c r="E9" s="209"/>
      <c r="F9" s="209"/>
      <c r="G9" s="209"/>
      <c r="H9" s="209"/>
      <c r="I9" s="208"/>
    </row>
    <row r="10" spans="3:9" ht="75.75" customHeight="1" thickBot="1">
      <c r="C10" s="207"/>
      <c r="D10" s="222" t="s">
        <v>1393</v>
      </c>
      <c r="E10" s="223" t="s">
        <v>585</v>
      </c>
      <c r="F10" s="223" t="s">
        <v>927</v>
      </c>
      <c r="G10" s="218" t="s">
        <v>1394</v>
      </c>
      <c r="H10" s="219" t="s">
        <v>886</v>
      </c>
      <c r="I10" s="208"/>
    </row>
    <row r="11" spans="3:9" ht="12" thickBot="1">
      <c r="C11" s="207"/>
      <c r="D11" s="220">
        <v>1</v>
      </c>
      <c r="E11" s="210">
        <v>2</v>
      </c>
      <c r="F11" s="211">
        <v>3</v>
      </c>
      <c r="G11" s="210">
        <v>4</v>
      </c>
      <c r="H11" s="212">
        <v>5</v>
      </c>
      <c r="I11" s="208"/>
    </row>
    <row r="12" spans="3:9" ht="11.25">
      <c r="C12" s="193"/>
      <c r="D12" s="221">
        <v>1</v>
      </c>
      <c r="E12" s="197"/>
      <c r="F12" s="276" t="s">
        <v>906</v>
      </c>
      <c r="G12" s="198" t="s">
        <v>1412</v>
      </c>
      <c r="H12" s="283">
        <v>1</v>
      </c>
      <c r="I12" s="208"/>
    </row>
    <row r="13" spans="3:9" ht="11.25">
      <c r="C13" s="193"/>
      <c r="D13" s="221">
        <v>2</v>
      </c>
      <c r="E13" s="200"/>
      <c r="F13" s="276" t="s">
        <v>879</v>
      </c>
      <c r="G13" s="201" t="s">
        <v>1412</v>
      </c>
      <c r="H13" s="284">
        <v>1</v>
      </c>
      <c r="I13" s="208"/>
    </row>
    <row r="14" spans="3:9" ht="11.25">
      <c r="C14" s="193"/>
      <c r="D14" s="221">
        <v>3</v>
      </c>
      <c r="E14" s="200"/>
      <c r="F14" s="276" t="s">
        <v>880</v>
      </c>
      <c r="G14" s="201" t="s">
        <v>1412</v>
      </c>
      <c r="H14" s="284">
        <v>1</v>
      </c>
      <c r="I14" s="208"/>
    </row>
    <row r="15" spans="3:9" ht="11.25">
      <c r="C15" s="193"/>
      <c r="D15" s="221">
        <v>4</v>
      </c>
      <c r="E15" s="200"/>
      <c r="F15" s="276" t="s">
        <v>881</v>
      </c>
      <c r="G15" s="201" t="s">
        <v>1413</v>
      </c>
      <c r="H15" s="284">
        <v>1</v>
      </c>
      <c r="I15" s="208"/>
    </row>
    <row r="16" spans="3:9" ht="11.25">
      <c r="C16" s="193"/>
      <c r="D16" s="221">
        <v>5</v>
      </c>
      <c r="E16" s="203"/>
      <c r="F16" s="276" t="s">
        <v>882</v>
      </c>
      <c r="G16" s="204" t="s">
        <v>895</v>
      </c>
      <c r="H16" s="202"/>
      <c r="I16" s="208"/>
    </row>
    <row r="17" spans="3:9" ht="12">
      <c r="C17" s="193"/>
      <c r="D17" s="221">
        <v>6</v>
      </c>
      <c r="E17" s="113"/>
      <c r="F17" s="276" t="s">
        <v>884</v>
      </c>
      <c r="G17" s="204" t="s">
        <v>1407</v>
      </c>
      <c r="H17" s="202"/>
      <c r="I17" s="208"/>
    </row>
    <row r="18" spans="3:9" ht="12" thickBot="1">
      <c r="C18" s="192"/>
      <c r="D18" s="267"/>
      <c r="E18" s="217" t="s">
        <v>885</v>
      </c>
      <c r="F18" s="195"/>
      <c r="G18" s="195"/>
      <c r="H18" s="196"/>
      <c r="I18" s="213"/>
    </row>
    <row r="19" spans="3:9" ht="11.25">
      <c r="C19" s="194"/>
      <c r="D19" s="30"/>
      <c r="E19" s="30"/>
      <c r="F19" s="30"/>
      <c r="G19" s="30"/>
      <c r="H19" s="30"/>
      <c r="I19" s="82"/>
    </row>
    <row r="20" spans="3:8" ht="11.25">
      <c r="C20" s="214"/>
      <c r="D20" s="214"/>
      <c r="E20" s="215"/>
      <c r="F20" s="215"/>
      <c r="G20" s="215"/>
      <c r="H20" s="214"/>
    </row>
    <row r="21" spans="3:8" ht="11.25">
      <c r="C21" s="214"/>
      <c r="D21" s="214"/>
      <c r="E21" s="214"/>
      <c r="F21" s="214"/>
      <c r="G21" s="214"/>
      <c r="H21" s="214"/>
    </row>
    <row r="22" spans="3:8" ht="11.25">
      <c r="C22" s="214"/>
      <c r="D22" s="214"/>
      <c r="E22" s="214"/>
      <c r="F22" s="214"/>
      <c r="G22" s="214"/>
      <c r="H22" s="214"/>
    </row>
    <row r="23" spans="3:8" ht="11.25">
      <c r="C23" s="214"/>
      <c r="D23" s="214"/>
      <c r="E23" s="214"/>
      <c r="F23" s="214"/>
      <c r="G23" s="214"/>
      <c r="H23" s="214"/>
    </row>
    <row r="24" spans="3:8" ht="11.25">
      <c r="C24" s="214"/>
      <c r="D24" s="214"/>
      <c r="E24" s="214"/>
      <c r="F24" s="214"/>
      <c r="G24" s="214"/>
      <c r="H24" s="214"/>
    </row>
    <row r="25" spans="6:9" ht="11.25">
      <c r="F25" s="73"/>
      <c r="G25" s="63"/>
      <c r="H25" s="63"/>
      <c r="I25" s="63"/>
    </row>
    <row r="26" spans="6:9" ht="11.25">
      <c r="F26" s="73"/>
      <c r="G26" s="63"/>
      <c r="H26" s="63"/>
      <c r="I26" s="63"/>
    </row>
    <row r="27" spans="6:9" ht="11.25">
      <c r="F27" s="73"/>
      <c r="G27" s="63"/>
      <c r="H27" s="63"/>
      <c r="I27" s="63"/>
    </row>
    <row r="28" spans="6:9" ht="11.25">
      <c r="F28" s="73"/>
      <c r="G28" s="63"/>
      <c r="H28" s="63"/>
      <c r="I28" s="63"/>
    </row>
    <row r="29" spans="6:9" ht="11.25">
      <c r="F29" s="73"/>
      <c r="G29" s="63"/>
      <c r="H29" s="63"/>
      <c r="I29" s="63"/>
    </row>
    <row r="30" spans="6:9" ht="11.25">
      <c r="F30" s="73"/>
      <c r="G30" s="63"/>
      <c r="H30" s="63"/>
      <c r="I30" s="63"/>
    </row>
    <row r="31" spans="6:9" ht="11.25">
      <c r="F31" s="73"/>
      <c r="G31" s="63"/>
      <c r="H31" s="63"/>
      <c r="I31" s="63"/>
    </row>
    <row r="32" spans="6:9" ht="11.25">
      <c r="F32" s="73"/>
      <c r="G32" s="63"/>
      <c r="H32" s="63"/>
      <c r="I32" s="63"/>
    </row>
    <row r="33" spans="6:8" ht="11.25">
      <c r="F33" s="216"/>
      <c r="G33" s="216"/>
      <c r="H33" s="216"/>
    </row>
    <row r="34" spans="6:8" ht="11.25">
      <c r="F34" s="216"/>
      <c r="G34" s="216"/>
      <c r="H34" s="216"/>
    </row>
    <row r="35" spans="6:8" ht="11.25">
      <c r="F35" s="216"/>
      <c r="G35" s="216"/>
      <c r="H35" s="216"/>
    </row>
    <row r="36" spans="6:8" ht="11.25">
      <c r="F36" s="216"/>
      <c r="G36" s="216"/>
      <c r="H36" s="216"/>
    </row>
    <row r="37" spans="6:7" ht="11.25">
      <c r="F37" s="216"/>
      <c r="G37" s="216"/>
    </row>
    <row r="38" spans="6:7" ht="11.25">
      <c r="F38" s="216"/>
      <c r="G38" s="216"/>
    </row>
  </sheetData>
  <sheetProtection password="FA9C" sheet="1" scenarios="1" formatColumns="0" formatRows="0"/>
  <mergeCells count="1">
    <mergeCell ref="D8:H8"/>
  </mergeCells>
  <hyperlinks>
    <hyperlink ref="E18" location="'Плата за комм.услуги (акты)'!A1" display="Добавить организацию"/>
    <hyperlink ref="C7" location="'Список листов'!A1" display="Список листов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6:U154"/>
  <sheetViews>
    <sheetView zoomScale="75" zoomScaleNormal="75" zoomScalePageLayoutView="0" workbookViewId="0" topLeftCell="B6">
      <selection activeCell="L22" sqref="L22"/>
    </sheetView>
  </sheetViews>
  <sheetFormatPr defaultColWidth="9.00390625" defaultRowHeight="12.75"/>
  <cols>
    <col min="1" max="1" width="4.875" style="100" hidden="1" customWidth="1"/>
    <col min="2" max="2" width="4.875" style="100" customWidth="1"/>
    <col min="3" max="3" width="3.875" style="100" customWidth="1"/>
    <col min="4" max="4" width="4.875" style="138" customWidth="1"/>
    <col min="5" max="5" width="22.875" style="100" customWidth="1"/>
    <col min="6" max="6" width="10.125" style="100" customWidth="1"/>
    <col min="7" max="7" width="5.25390625" style="100" customWidth="1"/>
    <col min="8" max="8" width="20.75390625" style="100" customWidth="1"/>
    <col min="9" max="9" width="9.125" style="100" customWidth="1"/>
    <col min="10" max="10" width="20.875" style="100" customWidth="1"/>
    <col min="11" max="11" width="13.75390625" style="100" customWidth="1"/>
    <col min="12" max="12" width="18.625" style="100" customWidth="1"/>
    <col min="13" max="13" width="13.75390625" style="100" customWidth="1"/>
    <col min="14" max="14" width="17.625" style="100" customWidth="1"/>
    <col min="15" max="16" width="13.75390625" style="100" customWidth="1"/>
    <col min="17" max="17" width="14.625" style="100" customWidth="1"/>
    <col min="18" max="18" width="4.875" style="100" customWidth="1"/>
    <col min="19" max="19" width="15.00390625" style="100" customWidth="1"/>
    <col min="20" max="20" width="9.125" style="100" customWidth="1"/>
    <col min="21" max="21" width="9.125" style="118" customWidth="1"/>
    <col min="22" max="16384" width="9.125" style="100" customWidth="1"/>
  </cols>
  <sheetData>
    <row r="1" ht="12.75" hidden="1"/>
    <row r="2" ht="12.75" hidden="1"/>
    <row r="3" ht="12.75" hidden="1"/>
    <row r="4" ht="12.75" hidden="1"/>
    <row r="5" ht="12.75" hidden="1"/>
    <row r="6" spans="1:19" ht="15.75">
      <c r="A6" s="115"/>
      <c r="B6" s="115"/>
      <c r="C6" s="115"/>
      <c r="D6" s="116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7"/>
      <c r="Q6" s="115"/>
      <c r="R6" s="115"/>
      <c r="S6" s="115"/>
    </row>
    <row r="7" spans="3:20" ht="12.75">
      <c r="C7" s="269" t="s">
        <v>1400</v>
      </c>
      <c r="D7" s="224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/>
    </row>
    <row r="8" spans="3:20" ht="18.75">
      <c r="C8" s="190"/>
      <c r="D8" s="325" t="str">
        <f>"Информация о соответствии изменения размера платы граждан за коммунальные услуги предельным индексам, установленным на "&amp;god&amp;" год для МО"</f>
        <v>Информация о соответствии изменения размера платы граждан за коммунальные услуги предельным индексам, установленным на 2011 год для МО</v>
      </c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7"/>
      <c r="T8" s="153"/>
    </row>
    <row r="9" spans="3:20" ht="19.5" thickBot="1">
      <c r="C9" s="190"/>
      <c r="D9" s="225"/>
      <c r="E9" s="191"/>
      <c r="F9" s="191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01"/>
    </row>
    <row r="10" spans="3:20" ht="315.75" thickBot="1">
      <c r="C10" s="190"/>
      <c r="D10" s="230" t="s">
        <v>1393</v>
      </c>
      <c r="E10" s="231" t="s">
        <v>905</v>
      </c>
      <c r="F10" s="231" t="s">
        <v>909</v>
      </c>
      <c r="G10" s="218" t="s">
        <v>1393</v>
      </c>
      <c r="H10" s="232" t="s">
        <v>870</v>
      </c>
      <c r="I10" s="232" t="s">
        <v>871</v>
      </c>
      <c r="J10" s="218" t="str">
        <f>"Тариф для населения на декабрь прошедшего финасового "&amp;god-1&amp;" года, руб. / единица измерения"</f>
        <v>Тариф для населения на декабрь прошедшего финасового 2010 года, руб. / единица измерения</v>
      </c>
      <c r="K10" s="218" t="str">
        <f>"Норматив потребления услуг в месяц на "&amp;god-1&amp;" г."</f>
        <v>Норматив потребления услуг в месяц на 2010 г.</v>
      </c>
      <c r="L10" s="218" t="str">
        <f>"Среднегодовой месячный тариф для населения на текущий финансовый "&amp;god&amp;" год, руб. / единица измерения"</f>
        <v>Среднегодовой месячный тариф для населения на текущий финансовый 2011 год, руб. / единица измерения</v>
      </c>
      <c r="M10" s="218" t="str">
        <f>"Норматив потребления услуг в месяц на "&amp;god&amp;" г."</f>
        <v>Норматив потребления услуг в месяц на 2011 г.</v>
      </c>
      <c r="N10" s="218" t="s">
        <v>874</v>
      </c>
      <c r="O10" s="218" t="s">
        <v>1396</v>
      </c>
      <c r="P10" s="218" t="s">
        <v>1395</v>
      </c>
      <c r="Q10" s="218" t="s">
        <v>1397</v>
      </c>
      <c r="R10" s="218" t="s">
        <v>876</v>
      </c>
      <c r="S10" s="233" t="s">
        <v>877</v>
      </c>
      <c r="T10" s="101"/>
    </row>
    <row r="11" spans="3:20" ht="13.5" thickBot="1">
      <c r="C11" s="190"/>
      <c r="D11" s="237">
        <v>1</v>
      </c>
      <c r="E11" s="238">
        <v>2</v>
      </c>
      <c r="F11" s="239">
        <v>3</v>
      </c>
      <c r="G11" s="238">
        <v>4</v>
      </c>
      <c r="H11" s="239">
        <v>5</v>
      </c>
      <c r="I11" s="238">
        <v>6</v>
      </c>
      <c r="J11" s="239">
        <v>7</v>
      </c>
      <c r="K11" s="238">
        <v>8</v>
      </c>
      <c r="L11" s="239">
        <v>9</v>
      </c>
      <c r="M11" s="238">
        <v>10</v>
      </c>
      <c r="N11" s="239">
        <v>11</v>
      </c>
      <c r="O11" s="238">
        <v>12</v>
      </c>
      <c r="P11" s="239">
        <v>13</v>
      </c>
      <c r="Q11" s="238">
        <v>14</v>
      </c>
      <c r="R11" s="239">
        <v>15</v>
      </c>
      <c r="S11" s="240">
        <v>16</v>
      </c>
      <c r="T11" s="101"/>
    </row>
    <row r="12" spans="3:20" ht="12.75" customHeight="1">
      <c r="C12" s="190"/>
      <c r="D12" s="336">
        <v>1</v>
      </c>
      <c r="E12" s="339" t="s">
        <v>1402</v>
      </c>
      <c r="F12" s="339" t="s">
        <v>925</v>
      </c>
      <c r="G12" s="234" t="s">
        <v>910</v>
      </c>
      <c r="H12" s="183" t="s">
        <v>906</v>
      </c>
      <c r="I12" s="183" t="s">
        <v>878</v>
      </c>
      <c r="J12" s="285">
        <v>30.56</v>
      </c>
      <c r="K12" s="275">
        <v>5.47</v>
      </c>
      <c r="L12" s="275">
        <v>21.26</v>
      </c>
      <c r="M12" s="261">
        <v>5.47</v>
      </c>
      <c r="N12" s="328"/>
      <c r="O12" s="261">
        <f>J12*K12</f>
        <v>167.1632</v>
      </c>
      <c r="P12" s="261">
        <f>L12*M12</f>
        <v>116.29220000000001</v>
      </c>
      <c r="Q12" s="261">
        <f aca="true" t="shared" si="0" ref="Q12:Q18">nerr((P12/O12)*100)</f>
        <v>69.56806282722513</v>
      </c>
      <c r="R12" s="331">
        <v>115</v>
      </c>
      <c r="S12" s="262">
        <f>Q12-R12</f>
        <v>-45.431937172774866</v>
      </c>
      <c r="T12" s="101"/>
    </row>
    <row r="13" spans="3:20" ht="12.75">
      <c r="C13" s="190"/>
      <c r="D13" s="337"/>
      <c r="E13" s="340"/>
      <c r="F13" s="340"/>
      <c r="G13" s="124" t="s">
        <v>917</v>
      </c>
      <c r="H13" s="132" t="s">
        <v>879</v>
      </c>
      <c r="I13" s="126" t="s">
        <v>878</v>
      </c>
      <c r="J13" s="265">
        <v>33.21</v>
      </c>
      <c r="K13" s="265">
        <v>9.12</v>
      </c>
      <c r="L13" s="265">
        <v>43.34</v>
      </c>
      <c r="M13" s="263">
        <v>9.12</v>
      </c>
      <c r="N13" s="328"/>
      <c r="O13" s="263">
        <f>J13*K13</f>
        <v>302.8752</v>
      </c>
      <c r="P13" s="263">
        <f>L13*M13</f>
        <v>395.2608</v>
      </c>
      <c r="Q13" s="263">
        <f t="shared" si="0"/>
        <v>130.5028605841614</v>
      </c>
      <c r="R13" s="331"/>
      <c r="S13" s="264">
        <f>Q13-R12</f>
        <v>15.502860584161397</v>
      </c>
      <c r="T13" s="101"/>
    </row>
    <row r="14" spans="3:20" ht="12.75">
      <c r="C14" s="190"/>
      <c r="D14" s="337"/>
      <c r="E14" s="340"/>
      <c r="F14" s="340"/>
      <c r="G14" s="124" t="s">
        <v>918</v>
      </c>
      <c r="H14" s="132" t="s">
        <v>880</v>
      </c>
      <c r="I14" s="126" t="s">
        <v>878</v>
      </c>
      <c r="J14" s="265">
        <v>90.87</v>
      </c>
      <c r="K14" s="265">
        <v>3.65</v>
      </c>
      <c r="L14" s="265">
        <v>118.61</v>
      </c>
      <c r="M14" s="263">
        <v>3.65</v>
      </c>
      <c r="N14" s="329"/>
      <c r="O14" s="263">
        <f>J14*K14</f>
        <v>331.6755</v>
      </c>
      <c r="P14" s="263">
        <f>L14*M14</f>
        <v>432.9265</v>
      </c>
      <c r="Q14" s="263">
        <f t="shared" si="0"/>
        <v>130.5271266644657</v>
      </c>
      <c r="R14" s="331"/>
      <c r="S14" s="264">
        <f>Q14-R12</f>
        <v>15.527126664465698</v>
      </c>
      <c r="T14" s="101"/>
    </row>
    <row r="15" spans="3:20" ht="12.75">
      <c r="C15" s="190"/>
      <c r="D15" s="337"/>
      <c r="E15" s="340"/>
      <c r="F15" s="340"/>
      <c r="G15" s="124" t="s">
        <v>919</v>
      </c>
      <c r="H15" s="132" t="s">
        <v>881</v>
      </c>
      <c r="I15" s="132" t="s">
        <v>889</v>
      </c>
      <c r="J15" s="265">
        <v>31.29</v>
      </c>
      <c r="K15" s="133"/>
      <c r="L15" s="265">
        <v>35.09</v>
      </c>
      <c r="M15" s="133"/>
      <c r="N15" s="263">
        <v>18</v>
      </c>
      <c r="O15" s="263">
        <f>J15*N15</f>
        <v>563.22</v>
      </c>
      <c r="P15" s="263">
        <f>L15*N15</f>
        <v>631.6200000000001</v>
      </c>
      <c r="Q15" s="263">
        <f t="shared" si="0"/>
        <v>112.14445509747523</v>
      </c>
      <c r="R15" s="331"/>
      <c r="S15" s="264">
        <f>Q15-R12</f>
        <v>-2.8555449025247697</v>
      </c>
      <c r="T15" s="101"/>
    </row>
    <row r="16" spans="3:20" ht="12.75">
      <c r="C16" s="190"/>
      <c r="D16" s="337"/>
      <c r="E16" s="340"/>
      <c r="F16" s="340"/>
      <c r="G16" s="124" t="s">
        <v>920</v>
      </c>
      <c r="H16" s="132" t="s">
        <v>882</v>
      </c>
      <c r="I16" s="132" t="s">
        <v>883</v>
      </c>
      <c r="J16" s="263">
        <f>nerr(DGET(tech!$E$35:$I$37,1,tech!$J$35:$J$36))</f>
        <v>2.35</v>
      </c>
      <c r="K16" s="127">
        <f>nerr(DGET(tech!$E$35:$I$37,2,tech!$J$35:$J$36))</f>
        <v>49</v>
      </c>
      <c r="L16" s="127">
        <f>nerr(DGET(tech!$E$35:$I$37,3,tech!$J$35:$J$36))</f>
        <v>2.59</v>
      </c>
      <c r="M16" s="127">
        <f>nerr(DGET(tech!$E$35:$I$37,4,tech!$J$35:$J$36))</f>
        <v>49</v>
      </c>
      <c r="N16" s="330"/>
      <c r="O16" s="263">
        <f>nerr(J16*K16)</f>
        <v>115.15</v>
      </c>
      <c r="P16" s="263">
        <f>nerr(L16*M16)</f>
        <v>126.91</v>
      </c>
      <c r="Q16" s="263">
        <f t="shared" si="0"/>
        <v>110.2127659574468</v>
      </c>
      <c r="R16" s="331"/>
      <c r="S16" s="264">
        <f>Q16-R12</f>
        <v>-4.7872340425531945</v>
      </c>
      <c r="T16" s="101"/>
    </row>
    <row r="17" spans="1:20" ht="12.75">
      <c r="A17" s="135"/>
      <c r="B17" s="135"/>
      <c r="C17" s="226"/>
      <c r="D17" s="337"/>
      <c r="E17" s="340"/>
      <c r="F17" s="340"/>
      <c r="G17" s="124" t="s">
        <v>921</v>
      </c>
      <c r="H17" s="132" t="s">
        <v>884</v>
      </c>
      <c r="I17" s="132" t="s">
        <v>878</v>
      </c>
      <c r="J17" s="263">
        <f>nerr(DGET(gas_values,3,gas_value_criteria))</f>
        <v>3.516</v>
      </c>
      <c r="K17" s="127">
        <f>nerr(DGET(gas_values,4,gas_value_criteria))</f>
        <v>13</v>
      </c>
      <c r="L17" s="127">
        <f>nerr(DGET(gas_values,5,gas_value_criteria))</f>
        <v>3.97</v>
      </c>
      <c r="M17" s="127">
        <f>nerr(DGET(gas_values,6,gas_value_criteria))</f>
        <v>13</v>
      </c>
      <c r="N17" s="329"/>
      <c r="O17" s="263">
        <f>nerr(J17*K17)</f>
        <v>45.708</v>
      </c>
      <c r="P17" s="263">
        <f>nerr(L17*M17)</f>
        <v>51.61</v>
      </c>
      <c r="Q17" s="263">
        <f t="shared" si="0"/>
        <v>112.91240045506257</v>
      </c>
      <c r="R17" s="331"/>
      <c r="S17" s="264">
        <f>Q17-R12</f>
        <v>-2.087599544937433</v>
      </c>
      <c r="T17" s="101"/>
    </row>
    <row r="18" spans="2:21" ht="44.25" customHeight="1">
      <c r="B18" s="135"/>
      <c r="C18" s="190"/>
      <c r="D18" s="338"/>
      <c r="E18" s="341"/>
      <c r="F18" s="341"/>
      <c r="G18" s="229"/>
      <c r="H18" s="333" t="s">
        <v>1399</v>
      </c>
      <c r="I18" s="334"/>
      <c r="J18" s="334"/>
      <c r="K18" s="334"/>
      <c r="L18" s="334"/>
      <c r="M18" s="334"/>
      <c r="N18" s="335"/>
      <c r="O18" s="161">
        <f>nerr(SUM(O12:O17))</f>
        <v>1525.7919000000002</v>
      </c>
      <c r="P18" s="161">
        <f>nerr(SUM(P12:P17))</f>
        <v>1754.6195</v>
      </c>
      <c r="Q18" s="161">
        <f t="shared" si="0"/>
        <v>114.9973007459274</v>
      </c>
      <c r="R18" s="332"/>
      <c r="S18" s="266">
        <f>Q18-R12</f>
        <v>-0.002699254072595636</v>
      </c>
      <c r="T18" s="270"/>
      <c r="U18" s="141"/>
    </row>
    <row r="19" spans="3:20" ht="15.75" thickBot="1">
      <c r="C19" s="273"/>
      <c r="D19" s="241"/>
      <c r="E19" s="247" t="s">
        <v>922</v>
      </c>
      <c r="F19" s="242"/>
      <c r="G19" s="242"/>
      <c r="H19" s="242"/>
      <c r="I19" s="242"/>
      <c r="J19" s="243"/>
      <c r="K19" s="243"/>
      <c r="L19" s="243"/>
      <c r="M19" s="243"/>
      <c r="N19" s="243"/>
      <c r="O19" s="244"/>
      <c r="P19" s="244"/>
      <c r="Q19" s="245"/>
      <c r="R19" s="246"/>
      <c r="S19" s="274"/>
      <c r="T19" s="271"/>
    </row>
    <row r="20" spans="3:20" ht="15">
      <c r="C20" s="227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72"/>
      <c r="T20" s="154"/>
    </row>
    <row r="21" ht="15">
      <c r="T21" s="140"/>
    </row>
    <row r="22" ht="15">
      <c r="T22" s="140"/>
    </row>
    <row r="23" ht="15">
      <c r="T23" s="140"/>
    </row>
    <row r="24" spans="7:20" ht="15">
      <c r="G24" s="155"/>
      <c r="T24" s="140"/>
    </row>
    <row r="25" ht="15">
      <c r="T25" s="140"/>
    </row>
    <row r="26" ht="15">
      <c r="T26" s="140"/>
    </row>
    <row r="27" ht="15">
      <c r="T27" s="140"/>
    </row>
    <row r="28" ht="15">
      <c r="T28" s="140"/>
    </row>
    <row r="29" ht="15">
      <c r="T29" s="140"/>
    </row>
    <row r="30" ht="15">
      <c r="T30" s="140"/>
    </row>
    <row r="31" ht="15">
      <c r="T31" s="140"/>
    </row>
    <row r="32" ht="15">
      <c r="T32" s="140"/>
    </row>
    <row r="33" ht="15">
      <c r="T33" s="140"/>
    </row>
    <row r="34" ht="15">
      <c r="T34" s="140"/>
    </row>
    <row r="35" ht="15">
      <c r="T35" s="140"/>
    </row>
    <row r="36" ht="15">
      <c r="T36" s="140"/>
    </row>
    <row r="37" ht="15">
      <c r="T37" s="140"/>
    </row>
    <row r="38" ht="15">
      <c r="T38" s="140"/>
    </row>
    <row r="39" ht="15">
      <c r="T39" s="140"/>
    </row>
    <row r="40" ht="15">
      <c r="T40" s="140"/>
    </row>
    <row r="41" ht="15">
      <c r="T41" s="140"/>
    </row>
    <row r="42" ht="15">
      <c r="T42" s="140"/>
    </row>
    <row r="43" ht="15">
      <c r="T43" s="140"/>
    </row>
    <row r="44" ht="15">
      <c r="T44" s="140"/>
    </row>
    <row r="45" ht="15">
      <c r="T45" s="140"/>
    </row>
    <row r="46" ht="15">
      <c r="T46" s="140"/>
    </row>
    <row r="47" ht="15">
      <c r="T47" s="140"/>
    </row>
    <row r="48" ht="15">
      <c r="T48" s="140"/>
    </row>
    <row r="49" ht="15">
      <c r="T49" s="140"/>
    </row>
    <row r="50" ht="15">
      <c r="T50" s="140"/>
    </row>
    <row r="51" ht="15">
      <c r="T51" s="140"/>
    </row>
    <row r="52" ht="15">
      <c r="T52" s="140"/>
    </row>
    <row r="53" ht="15">
      <c r="T53" s="140"/>
    </row>
    <row r="54" ht="15">
      <c r="T54" s="140"/>
    </row>
    <row r="55" ht="15">
      <c r="T55" s="140"/>
    </row>
    <row r="56" ht="15">
      <c r="T56" s="140"/>
    </row>
    <row r="57" ht="15">
      <c r="T57" s="140"/>
    </row>
    <row r="58" ht="15">
      <c r="T58" s="140"/>
    </row>
    <row r="59" ht="15">
      <c r="T59" s="140"/>
    </row>
    <row r="60" ht="15">
      <c r="T60" s="140"/>
    </row>
    <row r="61" ht="15">
      <c r="T61" s="140"/>
    </row>
    <row r="62" ht="15">
      <c r="T62" s="140"/>
    </row>
    <row r="63" ht="15">
      <c r="T63" s="140"/>
    </row>
    <row r="64" ht="15">
      <c r="T64" s="140"/>
    </row>
    <row r="65" ht="15">
      <c r="T65" s="140"/>
    </row>
    <row r="66" ht="15">
      <c r="T66" s="140"/>
    </row>
    <row r="67" ht="15">
      <c r="T67" s="140"/>
    </row>
    <row r="68" ht="15">
      <c r="T68" s="140"/>
    </row>
    <row r="69" ht="15">
      <c r="T69" s="140"/>
    </row>
    <row r="70" ht="15">
      <c r="T70" s="140"/>
    </row>
    <row r="71" ht="15">
      <c r="T71" s="140"/>
    </row>
    <row r="72" ht="15">
      <c r="T72" s="140"/>
    </row>
    <row r="73" ht="15">
      <c r="T73" s="140"/>
    </row>
    <row r="74" ht="15">
      <c r="T74" s="140"/>
    </row>
    <row r="75" ht="15">
      <c r="T75" s="140"/>
    </row>
    <row r="76" ht="15">
      <c r="T76" s="140"/>
    </row>
    <row r="77" ht="15">
      <c r="T77" s="140"/>
    </row>
    <row r="78" ht="15">
      <c r="T78" s="140"/>
    </row>
    <row r="79" ht="15">
      <c r="T79" s="140"/>
    </row>
    <row r="80" ht="15">
      <c r="T80" s="140"/>
    </row>
    <row r="81" ht="15">
      <c r="T81" s="140"/>
    </row>
    <row r="82" ht="15">
      <c r="T82" s="140"/>
    </row>
    <row r="83" ht="15">
      <c r="T83" s="140"/>
    </row>
    <row r="84" ht="15">
      <c r="T84" s="140"/>
    </row>
    <row r="85" ht="15">
      <c r="T85" s="140"/>
    </row>
    <row r="86" ht="15">
      <c r="T86" s="140"/>
    </row>
    <row r="87" ht="15">
      <c r="T87" s="140"/>
    </row>
    <row r="88" ht="15">
      <c r="T88" s="140"/>
    </row>
    <row r="89" ht="15">
      <c r="T89" s="140"/>
    </row>
    <row r="90" ht="15">
      <c r="T90" s="140"/>
    </row>
    <row r="91" ht="15">
      <c r="T91" s="140"/>
    </row>
    <row r="92" ht="15">
      <c r="T92" s="140"/>
    </row>
    <row r="93" ht="15">
      <c r="T93" s="140"/>
    </row>
    <row r="94" ht="15">
      <c r="T94" s="140"/>
    </row>
    <row r="95" ht="15">
      <c r="T95" s="140"/>
    </row>
    <row r="96" ht="15">
      <c r="T96" s="140"/>
    </row>
    <row r="97" ht="15">
      <c r="T97" s="140"/>
    </row>
    <row r="98" ht="15">
      <c r="T98" s="140"/>
    </row>
    <row r="99" ht="15">
      <c r="T99" s="140"/>
    </row>
    <row r="100" ht="15">
      <c r="T100" s="140"/>
    </row>
    <row r="101" ht="15">
      <c r="T101" s="140"/>
    </row>
    <row r="102" ht="15">
      <c r="T102" s="140"/>
    </row>
    <row r="103" ht="15">
      <c r="T103" s="140"/>
    </row>
    <row r="104" ht="15">
      <c r="T104" s="140"/>
    </row>
    <row r="105" ht="15">
      <c r="T105" s="140"/>
    </row>
    <row r="106" ht="15">
      <c r="T106" s="140"/>
    </row>
    <row r="107" ht="15">
      <c r="T107" s="140"/>
    </row>
    <row r="108" ht="15">
      <c r="T108" s="140"/>
    </row>
    <row r="109" ht="15">
      <c r="T109" s="140"/>
    </row>
    <row r="110" ht="15">
      <c r="T110" s="140"/>
    </row>
    <row r="111" ht="15">
      <c r="T111" s="140"/>
    </row>
    <row r="112" ht="15">
      <c r="T112" s="140"/>
    </row>
    <row r="113" ht="15">
      <c r="T113" s="140"/>
    </row>
    <row r="114" ht="15">
      <c r="T114" s="140"/>
    </row>
    <row r="115" ht="15">
      <c r="T115" s="140"/>
    </row>
    <row r="116" ht="15">
      <c r="T116" s="140"/>
    </row>
    <row r="117" ht="15">
      <c r="T117" s="140"/>
    </row>
    <row r="118" ht="15">
      <c r="T118" s="140"/>
    </row>
    <row r="119" ht="15">
      <c r="T119" s="140"/>
    </row>
    <row r="120" ht="15">
      <c r="T120" s="140"/>
    </row>
    <row r="121" ht="15">
      <c r="T121" s="140"/>
    </row>
    <row r="122" ht="15">
      <c r="T122" s="140"/>
    </row>
    <row r="123" ht="15">
      <c r="T123" s="140"/>
    </row>
    <row r="124" ht="15">
      <c r="T124" s="140"/>
    </row>
    <row r="125" ht="15">
      <c r="T125" s="140"/>
    </row>
    <row r="126" ht="15">
      <c r="T126" s="140"/>
    </row>
    <row r="127" ht="15">
      <c r="T127" s="140"/>
    </row>
    <row r="128" ht="15">
      <c r="T128" s="140"/>
    </row>
    <row r="129" ht="15">
      <c r="T129" s="140"/>
    </row>
    <row r="130" ht="15">
      <c r="T130" s="140"/>
    </row>
    <row r="131" ht="15">
      <c r="T131" s="140"/>
    </row>
    <row r="132" ht="15">
      <c r="T132" s="140"/>
    </row>
    <row r="133" ht="15">
      <c r="T133" s="140"/>
    </row>
    <row r="134" ht="15">
      <c r="T134" s="140"/>
    </row>
    <row r="135" ht="15">
      <c r="T135" s="140"/>
    </row>
    <row r="136" ht="15">
      <c r="T136" s="140"/>
    </row>
    <row r="137" ht="15">
      <c r="T137" s="140"/>
    </row>
    <row r="138" ht="15">
      <c r="T138" s="140"/>
    </row>
    <row r="139" ht="15">
      <c r="T139" s="140"/>
    </row>
    <row r="140" ht="15">
      <c r="T140" s="140"/>
    </row>
    <row r="141" ht="15">
      <c r="T141" s="140"/>
    </row>
    <row r="142" ht="15">
      <c r="T142" s="140"/>
    </row>
    <row r="143" ht="15">
      <c r="T143" s="140"/>
    </row>
    <row r="144" ht="15">
      <c r="T144" s="140"/>
    </row>
    <row r="145" ht="15">
      <c r="T145" s="140"/>
    </row>
    <row r="146" ht="15">
      <c r="T146" s="140"/>
    </row>
    <row r="147" ht="15">
      <c r="T147" s="140"/>
    </row>
    <row r="148" ht="15">
      <c r="T148" s="140"/>
    </row>
    <row r="149" ht="15">
      <c r="T149" s="140"/>
    </row>
    <row r="150" ht="15">
      <c r="T150" s="140"/>
    </row>
    <row r="151" ht="15">
      <c r="T151" s="140"/>
    </row>
    <row r="152" ht="15">
      <c r="T152" s="140"/>
    </row>
    <row r="153" ht="15">
      <c r="T153" s="140"/>
    </row>
    <row r="154" ht="15">
      <c r="T154" s="140"/>
    </row>
  </sheetData>
  <sheetProtection password="FA9C" sheet="1" scenarios="1" formatColumns="0" formatRows="0"/>
  <mergeCells count="8">
    <mergeCell ref="D8:S8"/>
    <mergeCell ref="N12:N14"/>
    <mergeCell ref="N16:N17"/>
    <mergeCell ref="R12:R18"/>
    <mergeCell ref="H18:N18"/>
    <mergeCell ref="D12:D18"/>
    <mergeCell ref="E12:E18"/>
    <mergeCell ref="F12:F18"/>
  </mergeCells>
  <dataValidations count="2">
    <dataValidation type="list" allowBlank="1" showInputMessage="1" showErrorMessage="1" sqref="E12:E18">
      <formula1>select_improvement</formula1>
    </dataValidation>
    <dataValidation type="list" allowBlank="1" showInputMessage="1" showErrorMessage="1" sqref="F12:F18">
      <formula1>yearbild</formula1>
    </dataValidation>
  </dataValidations>
  <hyperlinks>
    <hyperlink ref="C7" location="'Список листов'!A1" display="Список листов"/>
    <hyperlink ref="E19" location="'Плата за комм. услуги (расчет) '!D21" display="Добавить показатели"/>
  </hyperlinks>
  <printOptions/>
  <pageMargins left="0.33" right="0.33" top="0.75" bottom="0.75" header="0.3" footer="0.3"/>
  <pageSetup fitToHeight="1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/>
  <dimension ref="A2:V20"/>
  <sheetViews>
    <sheetView zoomScalePageLayoutView="0" workbookViewId="0" topLeftCell="C6">
      <selection activeCell="A1" sqref="A1"/>
    </sheetView>
  </sheetViews>
  <sheetFormatPr defaultColWidth="9.00390625" defaultRowHeight="12.75"/>
  <cols>
    <col min="1" max="1" width="9.25390625" style="148" hidden="1" customWidth="1"/>
    <col min="2" max="2" width="18.875" style="148" hidden="1" customWidth="1"/>
    <col min="3" max="3" width="3.125" style="148" customWidth="1"/>
    <col min="4" max="4" width="9.125" style="149" customWidth="1"/>
    <col min="5" max="21" width="7.125" style="149" customWidth="1"/>
    <col min="22" max="16384" width="9.125" style="149" customWidth="1"/>
  </cols>
  <sheetData>
    <row r="1" ht="11.25" hidden="1"/>
    <row r="2" ht="11.25" hidden="1">
      <c r="B2" s="150"/>
    </row>
    <row r="3" ht="11.25" hidden="1"/>
    <row r="4" ht="11.25" hidden="1"/>
    <row r="5" ht="11.25" hidden="1">
      <c r="B5" s="150"/>
    </row>
    <row r="7" spans="1:22" ht="12.75">
      <c r="A7" s="151"/>
      <c r="B7" s="152"/>
      <c r="C7" s="151"/>
      <c r="D7" s="269" t="s">
        <v>1400</v>
      </c>
      <c r="E7" s="248"/>
      <c r="F7" s="248"/>
      <c r="G7" s="248"/>
      <c r="H7" s="248"/>
      <c r="I7" s="249"/>
      <c r="J7" s="250"/>
      <c r="K7" s="250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51"/>
    </row>
    <row r="8" spans="1:22" ht="20.25" customHeight="1">
      <c r="A8" s="151"/>
      <c r="B8" s="151"/>
      <c r="C8" s="151"/>
      <c r="D8" s="252"/>
      <c r="E8" s="342" t="s">
        <v>1398</v>
      </c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4"/>
      <c r="V8" s="253"/>
    </row>
    <row r="9" spans="1:22" ht="14.25" customHeight="1" thickBot="1">
      <c r="A9" s="151"/>
      <c r="B9" s="151"/>
      <c r="C9" s="151"/>
      <c r="D9" s="252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3"/>
    </row>
    <row r="10" spans="1:22" ht="45" customHeight="1">
      <c r="A10" s="151"/>
      <c r="B10" s="151"/>
      <c r="C10" s="151"/>
      <c r="D10" s="255">
        <v>1</v>
      </c>
      <c r="E10" s="345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7"/>
      <c r="V10" s="253"/>
    </row>
    <row r="11" spans="1:22" ht="45" customHeight="1">
      <c r="A11" s="151"/>
      <c r="B11" s="151"/>
      <c r="C11" s="151"/>
      <c r="D11" s="255">
        <v>2</v>
      </c>
      <c r="E11" s="348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50"/>
      <c r="V11" s="253"/>
    </row>
    <row r="12" spans="1:22" ht="45" customHeight="1">
      <c r="A12" s="151"/>
      <c r="B12" s="151"/>
      <c r="C12" s="151"/>
      <c r="D12" s="255">
        <v>3</v>
      </c>
      <c r="E12" s="348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50"/>
      <c r="V12" s="253"/>
    </row>
    <row r="13" spans="1:22" ht="45" customHeight="1">
      <c r="A13" s="151"/>
      <c r="B13" s="151"/>
      <c r="C13" s="151"/>
      <c r="D13" s="255">
        <v>4</v>
      </c>
      <c r="E13" s="348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50"/>
      <c r="V13" s="253"/>
    </row>
    <row r="14" spans="1:22" ht="45" customHeight="1">
      <c r="A14" s="151"/>
      <c r="B14" s="151"/>
      <c r="C14" s="151"/>
      <c r="D14" s="255">
        <v>5</v>
      </c>
      <c r="E14" s="348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50"/>
      <c r="V14" s="253"/>
    </row>
    <row r="15" spans="1:22" ht="45" customHeight="1">
      <c r="A15" s="151"/>
      <c r="B15" s="151"/>
      <c r="C15" s="151"/>
      <c r="D15" s="255">
        <v>6</v>
      </c>
      <c r="E15" s="348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50"/>
      <c r="V15" s="253"/>
    </row>
    <row r="16" spans="1:22" ht="45" customHeight="1">
      <c r="A16" s="151"/>
      <c r="B16" s="151"/>
      <c r="C16" s="151"/>
      <c r="D16" s="255">
        <v>7</v>
      </c>
      <c r="E16" s="348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50"/>
      <c r="V16" s="253"/>
    </row>
    <row r="17" spans="1:22" ht="45" customHeight="1">
      <c r="A17" s="151"/>
      <c r="B17" s="151"/>
      <c r="C17" s="151"/>
      <c r="D17" s="255">
        <v>8</v>
      </c>
      <c r="E17" s="348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50"/>
      <c r="V17" s="253"/>
    </row>
    <row r="18" spans="1:22" ht="45" customHeight="1">
      <c r="A18" s="151"/>
      <c r="B18" s="151"/>
      <c r="C18" s="151"/>
      <c r="D18" s="255">
        <v>9</v>
      </c>
      <c r="E18" s="348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50"/>
      <c r="V18" s="253"/>
    </row>
    <row r="19" spans="4:22" ht="45" customHeight="1" thickBot="1">
      <c r="D19" s="255">
        <v>10</v>
      </c>
      <c r="E19" s="351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3"/>
      <c r="V19" s="253"/>
    </row>
    <row r="20" spans="4:22" ht="12.75"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8"/>
    </row>
  </sheetData>
  <sheetProtection password="FA9C" sheet="1" scenarios="1" formatColumns="0" formatRows="0"/>
  <mergeCells count="11">
    <mergeCell ref="E18:U18"/>
    <mergeCell ref="E19:U19"/>
    <mergeCell ref="E13:U13"/>
    <mergeCell ref="E14:U14"/>
    <mergeCell ref="E15:U15"/>
    <mergeCell ref="E16:U16"/>
    <mergeCell ref="E17:U17"/>
    <mergeCell ref="E8:U8"/>
    <mergeCell ref="E10:U10"/>
    <mergeCell ref="E11:U11"/>
    <mergeCell ref="E12:U12"/>
  </mergeCells>
  <dataValidations count="1">
    <dataValidation type="textLength" allowBlank="1" showInputMessage="1" showErrorMessage="1" errorTitle="Внимание" error="Недопустимая длина поля, допукается не более 1000 символов" sqref="E10:U19">
      <formula1>0</formula1>
      <formula2>990</formula2>
    </dataValidation>
  </dataValidations>
  <hyperlinks>
    <hyperlink ref="D7" location="'Список листов'!A1" display="Список листов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47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24" customHeight="1">
      <c r="A1" s="92" t="s">
        <v>593</v>
      </c>
      <c r="B1" s="92" t="s">
        <v>594</v>
      </c>
      <c r="C1" s="92" t="s">
        <v>595</v>
      </c>
    </row>
    <row r="2" ht="12.75">
      <c r="A2" s="48"/>
    </row>
    <row r="3" ht="12.75">
      <c r="A3" s="48"/>
    </row>
    <row r="4" ht="12.75">
      <c r="A4" s="48"/>
    </row>
    <row r="5" ht="12.75">
      <c r="A5" s="48"/>
    </row>
    <row r="6" ht="12.75">
      <c r="A6" s="48"/>
    </row>
    <row r="7" ht="12.75">
      <c r="A7" s="48"/>
    </row>
    <row r="8" ht="12.75">
      <c r="A8" s="48"/>
    </row>
    <row r="9" ht="12.75">
      <c r="A9" s="48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F1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00390625" style="1" customWidth="1"/>
    <col min="2" max="2" width="40.125" style="1" bestFit="1" customWidth="1"/>
    <col min="3" max="3" width="12.125" style="1" customWidth="1"/>
    <col min="4" max="6" width="9.125" style="1" customWidth="1"/>
    <col min="7" max="7" width="36.25390625" style="1" customWidth="1"/>
    <col min="8" max="8" width="56.75390625" style="1" bestFit="1" customWidth="1"/>
    <col min="9" max="27" width="9.125" style="1" customWidth="1"/>
    <col min="28" max="30" width="9.125" style="8" customWidth="1"/>
    <col min="31" max="31" width="56.75390625" style="8" bestFit="1" customWidth="1"/>
    <col min="32" max="32" width="9.125" style="8" customWidth="1"/>
    <col min="33" max="16384" width="9.125" style="1" customWidth="1"/>
  </cols>
  <sheetData>
    <row r="1" ht="45">
      <c r="A1" s="105" t="s">
        <v>928</v>
      </c>
    </row>
    <row r="2" spans="1:3" ht="22.5">
      <c r="A2" s="1" t="s">
        <v>932</v>
      </c>
      <c r="B2" s="1" t="s">
        <v>929</v>
      </c>
      <c r="C2" s="1" t="s">
        <v>930</v>
      </c>
    </row>
    <row r="3" spans="1:3" ht="11.25">
      <c r="A3" s="1" t="s">
        <v>933</v>
      </c>
      <c r="B3" s="72" t="s">
        <v>922</v>
      </c>
      <c r="C3" s="72" t="s">
        <v>931</v>
      </c>
    </row>
    <row r="4" spans="1:18" s="72" customFormat="1" ht="78.75" customHeight="1">
      <c r="A4" s="1"/>
      <c r="B4" s="1" t="s">
        <v>938</v>
      </c>
      <c r="C4" s="120" t="s">
        <v>869</v>
      </c>
      <c r="D4" s="121" t="s">
        <v>905</v>
      </c>
      <c r="E4" s="122" t="s">
        <v>909</v>
      </c>
      <c r="F4" s="112"/>
      <c r="G4" s="123" t="s">
        <v>870</v>
      </c>
      <c r="H4" s="123" t="s">
        <v>871</v>
      </c>
      <c r="I4" s="112" t="s">
        <v>900</v>
      </c>
      <c r="J4" s="112" t="s">
        <v>893</v>
      </c>
      <c r="K4" s="112" t="s">
        <v>901</v>
      </c>
      <c r="L4" s="112" t="s">
        <v>894</v>
      </c>
      <c r="M4" s="112" t="s">
        <v>874</v>
      </c>
      <c r="N4" s="112" t="s">
        <v>902</v>
      </c>
      <c r="O4" s="112" t="s">
        <v>903</v>
      </c>
      <c r="P4" s="112" t="s">
        <v>875</v>
      </c>
      <c r="Q4" s="112" t="s">
        <v>876</v>
      </c>
      <c r="R4" s="112" t="s">
        <v>877</v>
      </c>
    </row>
    <row r="5" spans="1:21" s="100" customFormat="1" ht="12.75">
      <c r="A5" s="1"/>
      <c r="B5" s="1"/>
      <c r="C5" s="360">
        <v>1</v>
      </c>
      <c r="D5" s="354"/>
      <c r="E5" s="354"/>
      <c r="F5" s="124" t="s">
        <v>910</v>
      </c>
      <c r="G5" s="125" t="s">
        <v>906</v>
      </c>
      <c r="H5" s="126" t="s">
        <v>878</v>
      </c>
      <c r="I5" s="142"/>
      <c r="J5" s="143"/>
      <c r="K5" s="142"/>
      <c r="L5" s="127"/>
      <c r="M5" s="330"/>
      <c r="N5" s="128">
        <f>I5*J5</f>
        <v>0</v>
      </c>
      <c r="O5" s="128">
        <f>K5*L5</f>
        <v>0</v>
      </c>
      <c r="P5" s="129">
        <f aca="true" t="shared" si="0" ref="P5:P10">nerr((O5/N5)*100)</f>
        <v>0</v>
      </c>
      <c r="Q5" s="382">
        <v>115</v>
      </c>
      <c r="R5" s="128">
        <f>P5-Q5</f>
        <v>-115</v>
      </c>
      <c r="S5" s="181"/>
      <c r="U5" s="118"/>
    </row>
    <row r="6" spans="1:21" s="100" customFormat="1" ht="12.75">
      <c r="A6" s="1"/>
      <c r="B6" s="1"/>
      <c r="C6" s="361"/>
      <c r="D6" s="355"/>
      <c r="E6" s="355"/>
      <c r="F6" s="124" t="s">
        <v>917</v>
      </c>
      <c r="G6" s="130" t="s">
        <v>879</v>
      </c>
      <c r="H6" s="126" t="s">
        <v>878</v>
      </c>
      <c r="I6" s="142"/>
      <c r="J6" s="144"/>
      <c r="K6" s="142"/>
      <c r="L6" s="131"/>
      <c r="M6" s="328"/>
      <c r="N6" s="128">
        <f>I6*J6</f>
        <v>0</v>
      </c>
      <c r="O6" s="128">
        <f>K6*L6</f>
        <v>0</v>
      </c>
      <c r="P6" s="129">
        <f t="shared" si="0"/>
        <v>0</v>
      </c>
      <c r="Q6" s="377"/>
      <c r="R6" s="128">
        <f>P6-Q5</f>
        <v>-115</v>
      </c>
      <c r="S6" s="181"/>
      <c r="U6" s="118"/>
    </row>
    <row r="7" spans="1:21" s="100" customFormat="1" ht="12.75">
      <c r="A7" s="1"/>
      <c r="B7" s="1"/>
      <c r="C7" s="361"/>
      <c r="D7" s="355"/>
      <c r="E7" s="355"/>
      <c r="F7" s="124" t="s">
        <v>918</v>
      </c>
      <c r="G7" s="130" t="s">
        <v>880</v>
      </c>
      <c r="H7" s="126" t="s">
        <v>878</v>
      </c>
      <c r="I7" s="145"/>
      <c r="J7" s="143"/>
      <c r="K7" s="145"/>
      <c r="L7" s="127"/>
      <c r="M7" s="329"/>
      <c r="N7" s="128">
        <f>I7*J7</f>
        <v>0</v>
      </c>
      <c r="O7" s="128">
        <f>K7*L7</f>
        <v>0</v>
      </c>
      <c r="P7" s="129">
        <f t="shared" si="0"/>
        <v>0</v>
      </c>
      <c r="Q7" s="377"/>
      <c r="R7" s="128">
        <f>P7-Q5</f>
        <v>-115</v>
      </c>
      <c r="S7" s="181"/>
      <c r="U7" s="118"/>
    </row>
    <row r="8" spans="1:21" s="100" customFormat="1" ht="12.75">
      <c r="A8" s="1"/>
      <c r="B8" s="1"/>
      <c r="C8" s="361"/>
      <c r="D8" s="355"/>
      <c r="E8" s="355"/>
      <c r="F8" s="124" t="s">
        <v>919</v>
      </c>
      <c r="G8" s="130" t="s">
        <v>881</v>
      </c>
      <c r="H8" s="132" t="s">
        <v>889</v>
      </c>
      <c r="I8" s="145"/>
      <c r="J8" s="133"/>
      <c r="K8" s="145"/>
      <c r="L8" s="133"/>
      <c r="M8" s="146"/>
      <c r="N8" s="128">
        <f>I8*M8</f>
        <v>0</v>
      </c>
      <c r="O8" s="128">
        <f>K8*M8</f>
        <v>0</v>
      </c>
      <c r="P8" s="129">
        <f t="shared" si="0"/>
        <v>0</v>
      </c>
      <c r="Q8" s="377"/>
      <c r="R8" s="128">
        <f>P8-Q5</f>
        <v>-115</v>
      </c>
      <c r="S8" s="181"/>
      <c r="U8" s="118"/>
    </row>
    <row r="9" spans="1:21" s="100" customFormat="1" ht="12.75">
      <c r="A9" s="1"/>
      <c r="B9" s="1"/>
      <c r="C9" s="361"/>
      <c r="D9" s="355"/>
      <c r="E9" s="355"/>
      <c r="F9" s="124" t="s">
        <v>920</v>
      </c>
      <c r="G9" s="130" t="s">
        <v>882</v>
      </c>
      <c r="H9" s="132" t="s">
        <v>883</v>
      </c>
      <c r="I9" s="134">
        <f ca="1">OFFSET(I8,-6,0)</f>
        <v>0</v>
      </c>
      <c r="J9" s="134">
        <f ca="1">OFFSET(J8,-6,0)</f>
        <v>0</v>
      </c>
      <c r="K9" s="134">
        <f ca="1">OFFSET(K8,-6,0)</f>
        <v>0</v>
      </c>
      <c r="L9" s="134">
        <f ca="1">OFFSET(L8,-6,0)</f>
        <v>0</v>
      </c>
      <c r="M9" s="330"/>
      <c r="N9" s="128">
        <f>I9*J9</f>
        <v>0</v>
      </c>
      <c r="O9" s="128">
        <f>K9*L9</f>
        <v>0</v>
      </c>
      <c r="P9" s="129">
        <f t="shared" si="0"/>
        <v>0</v>
      </c>
      <c r="Q9" s="377"/>
      <c r="R9" s="128">
        <f>P9-Q5</f>
        <v>-115</v>
      </c>
      <c r="S9" s="181"/>
      <c r="U9" s="118"/>
    </row>
    <row r="10" spans="1:21" s="100" customFormat="1" ht="12.75">
      <c r="A10" s="1"/>
      <c r="B10" s="1"/>
      <c r="C10" s="361"/>
      <c r="D10" s="355"/>
      <c r="E10" s="355"/>
      <c r="F10" s="124" t="s">
        <v>921</v>
      </c>
      <c r="G10" s="130" t="s">
        <v>884</v>
      </c>
      <c r="H10" s="132" t="s">
        <v>878</v>
      </c>
      <c r="I10" s="134">
        <f>DGET(gas_values,3,gas_value_criteria)</f>
        <v>3.516</v>
      </c>
      <c r="J10" s="134">
        <f>DGET(gas_values,4,gas_value_criteria)</f>
        <v>13</v>
      </c>
      <c r="K10" s="134">
        <f>DGET(gas_values,5,gas_value_criteria)</f>
        <v>3.97</v>
      </c>
      <c r="L10" s="134">
        <f>DGET(gas_values,6,gas_value_criteria)</f>
        <v>13</v>
      </c>
      <c r="M10" s="329"/>
      <c r="N10" s="128">
        <f>I10*J10</f>
        <v>45.708</v>
      </c>
      <c r="O10" s="128">
        <f>K10*L10</f>
        <v>51.61</v>
      </c>
      <c r="P10" s="129">
        <f t="shared" si="0"/>
        <v>112.91240045506257</v>
      </c>
      <c r="Q10" s="377"/>
      <c r="R10" s="128">
        <f>P10-Q5</f>
        <v>-2.087599544937433</v>
      </c>
      <c r="S10" s="181"/>
      <c r="U10" s="118"/>
    </row>
    <row r="11" spans="1:20" s="100" customFormat="1" ht="12.75" customHeight="1">
      <c r="A11" s="1"/>
      <c r="B11" s="1"/>
      <c r="C11" s="362"/>
      <c r="D11" s="356"/>
      <c r="E11" s="356"/>
      <c r="F11" s="136"/>
      <c r="G11" s="383" t="s">
        <v>892</v>
      </c>
      <c r="H11" s="384"/>
      <c r="I11" s="384"/>
      <c r="J11" s="384"/>
      <c r="K11" s="384"/>
      <c r="L11" s="384"/>
      <c r="M11" s="385"/>
      <c r="N11" s="137">
        <f>SUM(N5:N10)</f>
        <v>45.708</v>
      </c>
      <c r="O11" s="137">
        <f>SUM(O5:O10)</f>
        <v>51.61</v>
      </c>
      <c r="P11" s="161">
        <f>(O11/N11)*100</f>
        <v>112.91240045506257</v>
      </c>
      <c r="Q11" s="378"/>
      <c r="R11" s="137">
        <f>P11-Q5</f>
        <v>-2.087599544937433</v>
      </c>
      <c r="S11" s="181"/>
      <c r="T11" s="118"/>
    </row>
    <row r="12" spans="1:4" s="72" customFormat="1" ht="11.25" customHeight="1">
      <c r="A12" s="105"/>
      <c r="D12" s="74"/>
    </row>
    <row r="13" spans="1:4" s="72" customFormat="1" ht="11.25">
      <c r="A13" s="105"/>
      <c r="D13" s="74"/>
    </row>
    <row r="14" spans="1:4" s="72" customFormat="1" ht="22.5">
      <c r="A14" s="105" t="s">
        <v>934</v>
      </c>
      <c r="B14" s="72" t="s">
        <v>885</v>
      </c>
      <c r="C14" s="72" t="s">
        <v>935</v>
      </c>
      <c r="D14" s="74"/>
    </row>
    <row r="15" spans="20:32" ht="11.25">
      <c r="T15" s="8"/>
      <c r="U15" s="8"/>
      <c r="V15" s="8"/>
      <c r="W15" s="8"/>
      <c r="X15" s="8"/>
      <c r="Y15" s="8"/>
      <c r="Z15" s="8"/>
      <c r="AA15" s="8"/>
      <c r="AD15" s="1"/>
      <c r="AE15" s="1"/>
      <c r="AF15" s="1"/>
    </row>
    <row r="16" spans="1:7" ht="11.25">
      <c r="A16" s="193"/>
      <c r="B16" s="221">
        <v>1</v>
      </c>
      <c r="C16" s="197"/>
      <c r="D16" s="259"/>
      <c r="E16" s="198"/>
      <c r="F16" s="199"/>
      <c r="G16" s="208"/>
    </row>
    <row r="17" spans="8:32" ht="12">
      <c r="H17" s="364"/>
      <c r="I17" s="355"/>
      <c r="J17" s="355"/>
      <c r="K17" s="234"/>
      <c r="L17" s="183"/>
      <c r="M17" s="183"/>
      <c r="N17" s="235"/>
      <c r="O17" s="235"/>
      <c r="P17" s="235"/>
      <c r="Q17" s="184"/>
      <c r="R17" s="328"/>
      <c r="S17" s="261"/>
      <c r="T17" s="261"/>
      <c r="U17" s="236"/>
      <c r="V17" s="377"/>
      <c r="W17" s="262"/>
      <c r="X17" s="8"/>
      <c r="Y17" s="8"/>
      <c r="Z17" s="8"/>
      <c r="AA17" s="8"/>
      <c r="AD17" s="1"/>
      <c r="AE17" s="1"/>
      <c r="AF17" s="1"/>
    </row>
    <row r="18" spans="8:32" ht="12">
      <c r="H18" s="364"/>
      <c r="I18" s="355"/>
      <c r="J18" s="355"/>
      <c r="K18" s="124"/>
      <c r="L18" s="132"/>
      <c r="M18" s="126"/>
      <c r="N18" s="143"/>
      <c r="O18" s="144"/>
      <c r="P18" s="143"/>
      <c r="Q18" s="131"/>
      <c r="R18" s="328"/>
      <c r="S18" s="263"/>
      <c r="T18" s="263"/>
      <c r="U18" s="129"/>
      <c r="V18" s="377"/>
      <c r="W18" s="264"/>
      <c r="X18" s="8"/>
      <c r="Y18" s="8"/>
      <c r="Z18" s="8"/>
      <c r="AA18" s="8"/>
      <c r="AD18" s="1"/>
      <c r="AE18" s="1"/>
      <c r="AF18" s="1"/>
    </row>
    <row r="19" spans="1:32" ht="33.75">
      <c r="A19" s="105" t="s">
        <v>936</v>
      </c>
      <c r="B19" s="72" t="s">
        <v>885</v>
      </c>
      <c r="C19" s="72" t="s">
        <v>935</v>
      </c>
      <c r="D19" s="74"/>
      <c r="H19" s="364"/>
      <c r="I19" s="355"/>
      <c r="J19" s="355"/>
      <c r="K19" s="124"/>
      <c r="L19" s="132"/>
      <c r="M19" s="126"/>
      <c r="N19" s="265"/>
      <c r="O19" s="143"/>
      <c r="P19" s="265"/>
      <c r="Q19" s="127"/>
      <c r="R19" s="329"/>
      <c r="S19" s="263"/>
      <c r="T19" s="263"/>
      <c r="U19" s="129"/>
      <c r="V19" s="377"/>
      <c r="W19" s="264"/>
      <c r="X19" s="8"/>
      <c r="Y19" s="8"/>
      <c r="Z19" s="8"/>
      <c r="AA19" s="8"/>
      <c r="AD19" s="1"/>
      <c r="AE19" s="1"/>
      <c r="AF19" s="1"/>
    </row>
    <row r="20" spans="8:32" ht="12">
      <c r="H20" s="364"/>
      <c r="I20" s="355"/>
      <c r="J20" s="355"/>
      <c r="K20" s="124"/>
      <c r="L20" s="132"/>
      <c r="M20" s="132"/>
      <c r="N20" s="265"/>
      <c r="O20" s="133"/>
      <c r="P20" s="265"/>
      <c r="Q20" s="133"/>
      <c r="R20" s="146"/>
      <c r="S20" s="263"/>
      <c r="T20" s="263"/>
      <c r="U20" s="129"/>
      <c r="V20" s="377"/>
      <c r="W20" s="264"/>
      <c r="X20" s="8"/>
      <c r="Y20" s="8"/>
      <c r="Z20" s="8"/>
      <c r="AA20" s="8"/>
      <c r="AD20" s="1"/>
      <c r="AE20" s="1"/>
      <c r="AF20" s="1"/>
    </row>
    <row r="21" spans="1:23" s="100" customFormat="1" ht="60">
      <c r="A21" s="162"/>
      <c r="B21" s="114"/>
      <c r="C21" s="130" t="s">
        <v>882</v>
      </c>
      <c r="D21" s="130" t="s">
        <v>895</v>
      </c>
      <c r="E21" s="163"/>
      <c r="H21" s="364"/>
      <c r="I21" s="355"/>
      <c r="J21" s="355"/>
      <c r="K21" s="124"/>
      <c r="L21" s="132"/>
      <c r="M21" s="132"/>
      <c r="N21" s="127"/>
      <c r="O21" s="127"/>
      <c r="P21" s="127"/>
      <c r="Q21" s="127"/>
      <c r="R21" s="330"/>
      <c r="S21" s="263"/>
      <c r="T21" s="263"/>
      <c r="U21" s="129"/>
      <c r="V21" s="377"/>
      <c r="W21" s="264"/>
    </row>
    <row r="22" spans="8:23" ht="12">
      <c r="H22" s="364"/>
      <c r="I22" s="355"/>
      <c r="J22" s="355"/>
      <c r="K22" s="124"/>
      <c r="L22" s="132"/>
      <c r="M22" s="132"/>
      <c r="N22" s="127"/>
      <c r="O22" s="127"/>
      <c r="P22" s="127"/>
      <c r="Q22" s="127"/>
      <c r="R22" s="329"/>
      <c r="S22" s="263"/>
      <c r="T22" s="263"/>
      <c r="U22" s="129"/>
      <c r="V22" s="377"/>
      <c r="W22" s="264"/>
    </row>
    <row r="23" spans="1:23" ht="22.5">
      <c r="A23" s="1" t="s">
        <v>937</v>
      </c>
      <c r="B23" s="72" t="s">
        <v>885</v>
      </c>
      <c r="C23" s="72" t="s">
        <v>935</v>
      </c>
      <c r="D23" s="74"/>
      <c r="H23" s="365"/>
      <c r="I23" s="356"/>
      <c r="J23" s="356"/>
      <c r="K23" s="229"/>
      <c r="L23" s="379"/>
      <c r="M23" s="380"/>
      <c r="N23" s="380"/>
      <c r="O23" s="380"/>
      <c r="P23" s="380"/>
      <c r="Q23" s="380"/>
      <c r="R23" s="381"/>
      <c r="S23" s="161"/>
      <c r="T23" s="161"/>
      <c r="U23" s="129"/>
      <c r="V23" s="378"/>
      <c r="W23" s="266"/>
    </row>
    <row r="25" spans="1:5" s="100" customFormat="1" ht="24">
      <c r="A25" s="110"/>
      <c r="B25" s="163"/>
      <c r="C25" s="125" t="s">
        <v>906</v>
      </c>
      <c r="D25" s="114"/>
      <c r="E25" s="163"/>
    </row>
    <row r="26" spans="1:25" s="100" customFormat="1" ht="68.25" customHeight="1">
      <c r="A26" s="110"/>
      <c r="B26" s="163"/>
      <c r="C26" s="130" t="s">
        <v>879</v>
      </c>
      <c r="D26" s="114"/>
      <c r="E26" s="163"/>
      <c r="H26" s="190"/>
      <c r="I26" s="364">
        <v>1</v>
      </c>
      <c r="J26" s="387"/>
      <c r="K26" s="387"/>
      <c r="L26" s="124" t="s">
        <v>910</v>
      </c>
      <c r="M26" s="126" t="s">
        <v>906</v>
      </c>
      <c r="N26" s="126" t="s">
        <v>878</v>
      </c>
      <c r="O26" s="143"/>
      <c r="P26" s="143"/>
      <c r="Q26" s="143"/>
      <c r="R26" s="127"/>
      <c r="S26" s="330"/>
      <c r="T26" s="263">
        <f>O26*P26</f>
        <v>0</v>
      </c>
      <c r="U26" s="263">
        <f>Q26*R26</f>
        <v>0</v>
      </c>
      <c r="V26" s="263">
        <f aca="true" t="shared" si="1" ref="V26:V32">nerr((U26/T26)*100)</f>
        <v>0</v>
      </c>
      <c r="W26" s="386">
        <v>115</v>
      </c>
      <c r="X26" s="263">
        <f>V26-W26</f>
        <v>-115</v>
      </c>
      <c r="Y26" s="101"/>
    </row>
    <row r="27" spans="1:25" s="100" customFormat="1" ht="59.25" customHeight="1">
      <c r="A27" s="110"/>
      <c r="B27" s="163"/>
      <c r="C27" s="130" t="s">
        <v>880</v>
      </c>
      <c r="D27" s="114"/>
      <c r="E27" s="163"/>
      <c r="H27" s="190"/>
      <c r="I27" s="364"/>
      <c r="J27" s="340"/>
      <c r="K27" s="340"/>
      <c r="L27" s="124" t="s">
        <v>917</v>
      </c>
      <c r="M27" s="132" t="s">
        <v>879</v>
      </c>
      <c r="N27" s="126" t="s">
        <v>878</v>
      </c>
      <c r="O27" s="143"/>
      <c r="P27" s="144"/>
      <c r="Q27" s="143"/>
      <c r="R27" s="131"/>
      <c r="S27" s="328"/>
      <c r="T27" s="263">
        <f>O27*P27</f>
        <v>0</v>
      </c>
      <c r="U27" s="263">
        <f>Q27*R27</f>
        <v>0</v>
      </c>
      <c r="V27" s="263">
        <f t="shared" si="1"/>
        <v>0</v>
      </c>
      <c r="W27" s="331"/>
      <c r="X27" s="263">
        <f>V27-W26</f>
        <v>-115</v>
      </c>
      <c r="Y27" s="101"/>
    </row>
    <row r="28" spans="1:25" s="100" customFormat="1" ht="31.5" customHeight="1">
      <c r="A28" s="110"/>
      <c r="B28" s="163"/>
      <c r="C28" s="130" t="s">
        <v>881</v>
      </c>
      <c r="D28" s="114"/>
      <c r="E28" s="163"/>
      <c r="H28" s="190"/>
      <c r="I28" s="364"/>
      <c r="J28" s="340"/>
      <c r="K28" s="340"/>
      <c r="L28" s="124" t="s">
        <v>918</v>
      </c>
      <c r="M28" s="132" t="s">
        <v>880</v>
      </c>
      <c r="N28" s="126" t="s">
        <v>878</v>
      </c>
      <c r="O28" s="265"/>
      <c r="P28" s="143"/>
      <c r="Q28" s="265"/>
      <c r="R28" s="127"/>
      <c r="S28" s="329"/>
      <c r="T28" s="263">
        <f>O28*P28</f>
        <v>0</v>
      </c>
      <c r="U28" s="263">
        <f>Q28*R28</f>
        <v>0</v>
      </c>
      <c r="V28" s="263">
        <f t="shared" si="1"/>
        <v>0</v>
      </c>
      <c r="W28" s="331"/>
      <c r="X28" s="263">
        <f>V28-W26</f>
        <v>-115</v>
      </c>
      <c r="Y28" s="101"/>
    </row>
    <row r="29" spans="1:25" s="100" customFormat="1" ht="60">
      <c r="A29" s="110"/>
      <c r="B29" s="114"/>
      <c r="C29" s="130" t="s">
        <v>882</v>
      </c>
      <c r="D29" s="130" t="s">
        <v>895</v>
      </c>
      <c r="E29" s="163"/>
      <c r="H29" s="190"/>
      <c r="I29" s="364"/>
      <c r="J29" s="340"/>
      <c r="K29" s="340"/>
      <c r="L29" s="124" t="s">
        <v>919</v>
      </c>
      <c r="M29" s="132" t="s">
        <v>881</v>
      </c>
      <c r="N29" s="132" t="s">
        <v>889</v>
      </c>
      <c r="O29" s="265"/>
      <c r="P29" s="133"/>
      <c r="Q29" s="265"/>
      <c r="R29" s="133"/>
      <c r="S29" s="263">
        <v>18</v>
      </c>
      <c r="T29" s="263">
        <f>O29*S29</f>
        <v>0</v>
      </c>
      <c r="U29" s="263">
        <f>Q29*S29</f>
        <v>0</v>
      </c>
      <c r="V29" s="263">
        <f t="shared" si="1"/>
        <v>0</v>
      </c>
      <c r="W29" s="331"/>
      <c r="X29" s="263">
        <f>V29-W26</f>
        <v>-115</v>
      </c>
      <c r="Y29" s="101"/>
    </row>
    <row r="30" spans="1:25" s="100" customFormat="1" ht="24">
      <c r="A30" s="110"/>
      <c r="B30" s="163"/>
      <c r="C30" s="130" t="s">
        <v>884</v>
      </c>
      <c r="D30" s="114"/>
      <c r="E30" s="163"/>
      <c r="H30" s="190"/>
      <c r="I30" s="364"/>
      <c r="J30" s="340"/>
      <c r="K30" s="340"/>
      <c r="L30" s="124" t="s">
        <v>920</v>
      </c>
      <c r="M30" s="132" t="s">
        <v>882</v>
      </c>
      <c r="N30" s="132" t="s">
        <v>883</v>
      </c>
      <c r="O30" s="127">
        <f>nerr(DGET(tech!$E$35:$I$37,1,tech!$J$35:$J$36))</f>
        <v>2.35</v>
      </c>
      <c r="P30" s="127">
        <f>nerr(DGET(tech!$E$35:$I$37,2,tech!$J$35:$J$36))</f>
        <v>49</v>
      </c>
      <c r="Q30" s="127">
        <f>nerr(DGET(tech!$E$35:$I$37,3,tech!$J$35:$J$36))</f>
        <v>2.59</v>
      </c>
      <c r="R30" s="127">
        <f>nerr(DGET(tech!$E$35:$I$37,4,tech!$J$35:$J$36))</f>
        <v>49</v>
      </c>
      <c r="S30" s="330"/>
      <c r="T30" s="263">
        <f>nerr(O30*P30)</f>
        <v>115.15</v>
      </c>
      <c r="U30" s="263">
        <f>nerr(Q30*R30)</f>
        <v>126.91</v>
      </c>
      <c r="V30" s="263">
        <f t="shared" si="1"/>
        <v>110.2127659574468</v>
      </c>
      <c r="W30" s="331"/>
      <c r="X30" s="263">
        <f>nerr(V30-W26)</f>
        <v>-4.7872340425531945</v>
      </c>
      <c r="Y30" s="101"/>
    </row>
    <row r="31" spans="8:25" ht="24">
      <c r="H31" s="226"/>
      <c r="I31" s="364"/>
      <c r="J31" s="340"/>
      <c r="K31" s="340"/>
      <c r="L31" s="124" t="s">
        <v>921</v>
      </c>
      <c r="M31" s="132" t="s">
        <v>884</v>
      </c>
      <c r="N31" s="132" t="s">
        <v>878</v>
      </c>
      <c r="O31" s="127">
        <f>nerr(DGET(gas_values,3,gas_value_criteria))</f>
        <v>3.516</v>
      </c>
      <c r="P31" s="127">
        <f>nerr(DGET(gas_values,4,gas_value_criteria))</f>
        <v>13</v>
      </c>
      <c r="Q31" s="127">
        <f>nerr(DGET(gas_values,5,gas_value_criteria))</f>
        <v>3.97</v>
      </c>
      <c r="R31" s="127">
        <f>nerr(DGET(gas_values,6,gas_value_criteria))</f>
        <v>13</v>
      </c>
      <c r="S31" s="329"/>
      <c r="T31" s="263">
        <f>nerr(O31*P31)</f>
        <v>45.708</v>
      </c>
      <c r="U31" s="263">
        <f>nerr(Q31*R31)</f>
        <v>51.61</v>
      </c>
      <c r="V31" s="263">
        <f t="shared" si="1"/>
        <v>112.91240045506257</v>
      </c>
      <c r="W31" s="331"/>
      <c r="X31" s="263">
        <f>nerr(V31-W26)</f>
        <v>-2.087599544937433</v>
      </c>
      <c r="Y31" s="101"/>
    </row>
    <row r="32" spans="8:25" ht="12.75">
      <c r="H32" s="190"/>
      <c r="I32" s="365"/>
      <c r="J32" s="341"/>
      <c r="K32" s="341"/>
      <c r="L32" s="281"/>
      <c r="M32" s="333" t="s">
        <v>1399</v>
      </c>
      <c r="N32" s="334"/>
      <c r="O32" s="334"/>
      <c r="P32" s="334"/>
      <c r="Q32" s="334"/>
      <c r="R32" s="334"/>
      <c r="S32" s="335"/>
      <c r="T32" s="161">
        <f>nerr(SUM(T26:T31))</f>
        <v>160.858</v>
      </c>
      <c r="U32" s="161">
        <f>nerr(SUM(U26:U31))</f>
        <v>178.51999999999998</v>
      </c>
      <c r="V32" s="161">
        <f t="shared" si="1"/>
        <v>110.97987044474007</v>
      </c>
      <c r="W32" s="332"/>
      <c r="X32" s="161">
        <f>nerr(V32-W26)</f>
        <v>-4.020129555259928</v>
      </c>
      <c r="Y32" s="101"/>
    </row>
    <row r="33" ht="45">
      <c r="A33" s="1" t="s">
        <v>939</v>
      </c>
    </row>
    <row r="34" ht="22.5">
      <c r="A34" s="1" t="s">
        <v>932</v>
      </c>
    </row>
    <row r="35" spans="2:32" ht="112.5">
      <c r="B35" s="164"/>
      <c r="C35" s="164"/>
      <c r="D35" s="164"/>
      <c r="E35" s="112" t="s">
        <v>872</v>
      </c>
      <c r="F35" s="112" t="s">
        <v>893</v>
      </c>
      <c r="G35" s="112" t="s">
        <v>873</v>
      </c>
      <c r="H35" s="112" t="s">
        <v>894</v>
      </c>
      <c r="I35" s="165" t="s">
        <v>940</v>
      </c>
      <c r="J35" s="165" t="s">
        <v>940</v>
      </c>
      <c r="AA35" s="8"/>
      <c r="AF35" s="1"/>
    </row>
    <row r="36" spans="2:32" ht="15.75">
      <c r="B36" s="359" t="s">
        <v>895</v>
      </c>
      <c r="C36" s="359"/>
      <c r="D36" s="359"/>
      <c r="E36" s="166">
        <v>2.35</v>
      </c>
      <c r="F36" s="167">
        <v>49</v>
      </c>
      <c r="G36" s="166">
        <v>2.59</v>
      </c>
      <c r="H36" s="167">
        <v>49</v>
      </c>
      <c r="I36" s="100" t="s">
        <v>887</v>
      </c>
      <c r="J36" s="100" t="str">
        <f>Титульный!G18</f>
        <v>город</v>
      </c>
      <c r="AA36" s="8"/>
      <c r="AF36" s="1"/>
    </row>
    <row r="37" spans="2:32" ht="15.75">
      <c r="B37" s="359"/>
      <c r="C37" s="359"/>
      <c r="D37" s="359"/>
      <c r="E37" s="166">
        <v>1.61</v>
      </c>
      <c r="F37" s="167">
        <v>49</v>
      </c>
      <c r="G37" s="166">
        <v>1.82</v>
      </c>
      <c r="H37" s="167">
        <v>49</v>
      </c>
      <c r="I37" s="100" t="s">
        <v>888</v>
      </c>
      <c r="J37" s="100"/>
      <c r="AA37" s="8"/>
      <c r="AF37" s="1"/>
    </row>
    <row r="40" spans="1:11" ht="12.75">
      <c r="A40" s="168" t="s">
        <v>882</v>
      </c>
      <c r="B40" s="169"/>
      <c r="C40" s="168"/>
      <c r="D40" s="168"/>
      <c r="E40" s="100"/>
      <c r="F40" s="100"/>
      <c r="G40" s="100"/>
      <c r="H40" s="100"/>
      <c r="I40" s="100"/>
      <c r="J40" s="100"/>
      <c r="K40" s="100"/>
    </row>
    <row r="41" spans="1:11" ht="12.75">
      <c r="A41" s="357" t="s">
        <v>915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</row>
    <row r="49" ht="12.75">
      <c r="A49" s="168" t="s">
        <v>884</v>
      </c>
    </row>
    <row r="50" spans="2:20" s="100" customFormat="1" ht="49.5" customHeight="1">
      <c r="B50" s="363" t="s">
        <v>904</v>
      </c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P50" s="366"/>
      <c r="T50" s="118"/>
    </row>
    <row r="51" spans="2:20" s="100" customFormat="1" ht="93" customHeight="1">
      <c r="B51" s="358" t="s">
        <v>1378</v>
      </c>
      <c r="C51" s="358"/>
      <c r="D51" s="358"/>
      <c r="E51" s="358"/>
      <c r="F51" s="358"/>
      <c r="G51" s="358" t="s">
        <v>1379</v>
      </c>
      <c r="H51" s="358"/>
      <c r="I51" s="376"/>
      <c r="J51" s="112" t="s">
        <v>872</v>
      </c>
      <c r="K51" s="112" t="s">
        <v>893</v>
      </c>
      <c r="L51" s="112" t="s">
        <v>873</v>
      </c>
      <c r="M51" s="112" t="s">
        <v>894</v>
      </c>
      <c r="O51" s="170" t="s">
        <v>1378</v>
      </c>
      <c r="P51" s="366"/>
      <c r="Q51" s="171" t="s">
        <v>890</v>
      </c>
      <c r="T51" s="118"/>
    </row>
    <row r="52" spans="2:22" s="100" customFormat="1" ht="29.25" customHeight="1">
      <c r="B52" s="367" t="s">
        <v>890</v>
      </c>
      <c r="C52" s="368"/>
      <c r="D52" s="368"/>
      <c r="E52" s="368"/>
      <c r="F52" s="369"/>
      <c r="G52" s="370" t="s">
        <v>897</v>
      </c>
      <c r="H52" s="371"/>
      <c r="I52" s="372"/>
      <c r="J52" s="127">
        <v>3.516</v>
      </c>
      <c r="K52" s="127">
        <v>13</v>
      </c>
      <c r="L52" s="127">
        <v>3.97</v>
      </c>
      <c r="M52" s="127">
        <v>13</v>
      </c>
      <c r="O52" s="100" t="str">
        <f>gas_type</f>
        <v>газ природный</v>
      </c>
      <c r="P52" s="366"/>
      <c r="Q52" s="139" t="s">
        <v>896</v>
      </c>
      <c r="T52" s="172" t="s">
        <v>898</v>
      </c>
      <c r="U52" s="173"/>
      <c r="V52" s="174"/>
    </row>
    <row r="53" spans="2:22" s="100" customFormat="1" ht="24.75" customHeight="1">
      <c r="B53" s="373"/>
      <c r="C53" s="374"/>
      <c r="D53" s="374"/>
      <c r="E53" s="374"/>
      <c r="F53" s="375"/>
      <c r="G53" s="370" t="s">
        <v>898</v>
      </c>
      <c r="H53" s="371"/>
      <c r="I53" s="372"/>
      <c r="J53" s="127">
        <v>19.5</v>
      </c>
      <c r="K53" s="127">
        <v>5</v>
      </c>
      <c r="L53" s="127">
        <v>22.43</v>
      </c>
      <c r="M53" s="127">
        <v>5</v>
      </c>
      <c r="P53" s="366"/>
      <c r="Q53" s="139"/>
      <c r="S53" s="140"/>
      <c r="T53" s="172" t="s">
        <v>899</v>
      </c>
      <c r="U53" s="173"/>
      <c r="V53" s="174"/>
    </row>
    <row r="54" spans="2:20" s="100" customFormat="1" ht="28.5" customHeight="1">
      <c r="B54" s="373"/>
      <c r="C54" s="374"/>
      <c r="D54" s="374"/>
      <c r="E54" s="374"/>
      <c r="F54" s="375"/>
      <c r="G54" s="370" t="s">
        <v>899</v>
      </c>
      <c r="H54" s="371"/>
      <c r="I54" s="372"/>
      <c r="J54" s="175">
        <v>19.5</v>
      </c>
      <c r="K54" s="175">
        <v>5</v>
      </c>
      <c r="L54" s="175">
        <v>16.4</v>
      </c>
      <c r="M54" s="175">
        <v>5</v>
      </c>
      <c r="P54" s="366"/>
      <c r="S54" s="140"/>
      <c r="T54" s="141"/>
    </row>
    <row r="55" spans="3:20" s="100" customFormat="1" ht="39.75" customHeight="1">
      <c r="C55" s="138"/>
      <c r="P55" s="366"/>
      <c r="S55" s="140"/>
      <c r="T55" s="141"/>
    </row>
    <row r="56" spans="2:20" s="100" customFormat="1" ht="39.75" customHeight="1">
      <c r="B56" s="168" t="s">
        <v>882</v>
      </c>
      <c r="C56" s="169"/>
      <c r="D56" s="168"/>
      <c r="E56" s="168"/>
      <c r="P56" s="366"/>
      <c r="S56" s="140"/>
      <c r="T56" s="141"/>
    </row>
    <row r="57" spans="2:20" s="100" customFormat="1" ht="39.75" customHeight="1">
      <c r="B57" s="357" t="s">
        <v>915</v>
      </c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P57" s="366"/>
      <c r="S57" s="140"/>
      <c r="T57" s="141"/>
    </row>
    <row r="58" spans="1:20" s="100" customFormat="1" ht="81" customHeight="1">
      <c r="A58" s="100" t="s">
        <v>1380</v>
      </c>
      <c r="B58" s="164"/>
      <c r="C58" s="176"/>
      <c r="D58" s="164"/>
      <c r="E58" s="164"/>
      <c r="F58" s="164" t="s">
        <v>1378</v>
      </c>
      <c r="G58" s="100" t="s">
        <v>1391</v>
      </c>
      <c r="H58" s="100" t="s">
        <v>1379</v>
      </c>
      <c r="P58" s="366"/>
      <c r="S58" s="140"/>
      <c r="T58" s="141"/>
    </row>
    <row r="59" spans="1:20" s="100" customFormat="1" ht="29.25" customHeight="1">
      <c r="A59" s="1"/>
      <c r="B59" s="125" t="s">
        <v>906</v>
      </c>
      <c r="C59" s="138"/>
      <c r="F59" s="100" t="s">
        <v>896</v>
      </c>
      <c r="G59" s="100" t="s">
        <v>1389</v>
      </c>
      <c r="H59" s="177" t="s">
        <v>1387</v>
      </c>
      <c r="I59" s="178"/>
      <c r="J59" s="179"/>
      <c r="P59" s="366"/>
      <c r="Q59" s="139"/>
      <c r="S59" s="140"/>
      <c r="T59" s="141"/>
    </row>
    <row r="60" spans="2:20" s="100" customFormat="1" ht="25.5" customHeight="1">
      <c r="B60" s="130" t="s">
        <v>879</v>
      </c>
      <c r="C60" s="138"/>
      <c r="F60" s="100" t="s">
        <v>896</v>
      </c>
      <c r="G60" s="100" t="s">
        <v>1390</v>
      </c>
      <c r="H60" s="177" t="s">
        <v>1388</v>
      </c>
      <c r="I60" s="178"/>
      <c r="J60" s="179"/>
      <c r="P60" s="366"/>
      <c r="Q60" s="139"/>
      <c r="S60" s="140"/>
      <c r="T60" s="141"/>
    </row>
    <row r="61" spans="2:20" s="100" customFormat="1" ht="39.75" customHeight="1">
      <c r="B61" s="130" t="s">
        <v>880</v>
      </c>
      <c r="C61" s="138"/>
      <c r="F61" s="100" t="s">
        <v>890</v>
      </c>
      <c r="H61" s="1" t="s">
        <v>897</v>
      </c>
      <c r="I61" s="1"/>
      <c r="J61" s="1"/>
      <c r="P61" s="366"/>
      <c r="S61" s="140"/>
      <c r="T61" s="141"/>
    </row>
    <row r="62" ht="12">
      <c r="B62" s="130" t="s">
        <v>881</v>
      </c>
    </row>
    <row r="65" ht="12.75">
      <c r="B65" s="100"/>
    </row>
    <row r="66" spans="2:7" ht="12.75">
      <c r="B66" s="100"/>
      <c r="C66" s="100"/>
      <c r="D66" s="100"/>
      <c r="F66" s="164" t="s">
        <v>1378</v>
      </c>
      <c r="G66" s="100" t="s">
        <v>1391</v>
      </c>
    </row>
    <row r="67" spans="2:7" ht="165.75">
      <c r="B67" s="100">
        <v>1</v>
      </c>
      <c r="C67" s="100"/>
      <c r="D67" s="147" t="s">
        <v>916</v>
      </c>
      <c r="F67" s="180" t="str">
        <f>Титульный!F11</f>
        <v>газ природный</v>
      </c>
      <c r="G67" s="180"/>
    </row>
    <row r="68" spans="2:4" ht="12.75">
      <c r="B68" s="100">
        <v>2</v>
      </c>
      <c r="C68" s="282" t="s">
        <v>1405</v>
      </c>
      <c r="D68" s="111">
        <v>0.0207</v>
      </c>
    </row>
    <row r="69" spans="2:4" ht="12.75">
      <c r="B69" s="100">
        <v>3</v>
      </c>
      <c r="C69" s="282" t="s">
        <v>923</v>
      </c>
      <c r="D69" s="111">
        <v>0.0173</v>
      </c>
    </row>
    <row r="70" spans="2:4" ht="12.75">
      <c r="B70" s="100">
        <v>4</v>
      </c>
      <c r="C70" s="282" t="s">
        <v>925</v>
      </c>
      <c r="D70" s="111">
        <v>0.0166</v>
      </c>
    </row>
    <row r="71" spans="3:4" ht="12.75">
      <c r="C71" s="282" t="s">
        <v>924</v>
      </c>
      <c r="D71" s="111">
        <v>0.0099</v>
      </c>
    </row>
    <row r="79" spans="2:5" ht="45">
      <c r="B79" s="102" t="s">
        <v>1402</v>
      </c>
      <c r="C79" s="278">
        <v>5.47</v>
      </c>
      <c r="D79" s="278">
        <v>3.65</v>
      </c>
      <c r="E79" s="278">
        <v>9.12</v>
      </c>
    </row>
    <row r="80" spans="1:5" ht="45">
      <c r="A80" s="1" t="s">
        <v>1384</v>
      </c>
      <c r="B80" s="102" t="s">
        <v>1403</v>
      </c>
      <c r="C80" s="278">
        <v>5</v>
      </c>
      <c r="D80" s="278">
        <v>3.35</v>
      </c>
      <c r="E80" s="278">
        <v>8.35</v>
      </c>
    </row>
    <row r="81" spans="2:5" ht="45">
      <c r="B81" s="102" t="s">
        <v>1404</v>
      </c>
      <c r="C81" s="279">
        <v>3.95</v>
      </c>
      <c r="D81" s="279">
        <v>3.05</v>
      </c>
      <c r="E81" s="279">
        <v>7</v>
      </c>
    </row>
    <row r="82" spans="2:5" ht="45">
      <c r="B82" s="102" t="s">
        <v>1386</v>
      </c>
      <c r="C82" s="279">
        <v>7.6</v>
      </c>
      <c r="D82" s="279"/>
      <c r="E82" s="279">
        <v>7.6</v>
      </c>
    </row>
    <row r="83" spans="2:5" ht="45">
      <c r="B83" s="103" t="s">
        <v>1385</v>
      </c>
      <c r="C83" s="280">
        <v>6.85</v>
      </c>
      <c r="D83" s="280"/>
      <c r="E83" s="280">
        <v>6.85</v>
      </c>
    </row>
    <row r="84" spans="2:5" ht="45">
      <c r="B84" s="104" t="s">
        <v>911</v>
      </c>
      <c r="C84" s="279">
        <v>5.47</v>
      </c>
      <c r="D84" s="279"/>
      <c r="E84" s="279">
        <v>5.47</v>
      </c>
    </row>
    <row r="85" spans="2:5" ht="30" customHeight="1">
      <c r="B85" s="104" t="s">
        <v>912</v>
      </c>
      <c r="C85" s="279">
        <v>4.55</v>
      </c>
      <c r="D85" s="279"/>
      <c r="E85" s="279">
        <v>4.55</v>
      </c>
    </row>
    <row r="86" spans="2:5" ht="22.5">
      <c r="B86" s="104" t="s">
        <v>913</v>
      </c>
      <c r="C86" s="279">
        <v>3.65</v>
      </c>
      <c r="D86" s="279"/>
      <c r="E86" s="279">
        <v>3.65</v>
      </c>
    </row>
    <row r="87" spans="2:5" ht="33.75">
      <c r="B87" s="104" t="s">
        <v>914</v>
      </c>
      <c r="C87" s="279">
        <v>1.3</v>
      </c>
      <c r="D87" s="279"/>
      <c r="E87" s="279">
        <v>1.3</v>
      </c>
    </row>
    <row r="88" spans="2:5" ht="11.25">
      <c r="B88" s="104" t="s">
        <v>907</v>
      </c>
      <c r="C88" s="279">
        <v>1.22</v>
      </c>
      <c r="D88" s="279">
        <v>1.83</v>
      </c>
      <c r="E88" s="279">
        <v>3.05</v>
      </c>
    </row>
    <row r="89" spans="2:5" ht="22.5">
      <c r="B89" s="104" t="s">
        <v>908</v>
      </c>
      <c r="C89" s="279">
        <v>1.52</v>
      </c>
      <c r="D89" s="279">
        <v>2.13</v>
      </c>
      <c r="E89" s="279">
        <v>3.65</v>
      </c>
    </row>
    <row r="100" spans="8:9" ht="11.25">
      <c r="H100" s="1" t="s">
        <v>1378</v>
      </c>
      <c r="I100" s="1" t="s">
        <v>1379</v>
      </c>
    </row>
    <row r="101" spans="7:9" ht="67.5">
      <c r="G101" s="1" t="s">
        <v>1392</v>
      </c>
      <c r="H101" s="180" t="str">
        <f>gas_type</f>
        <v>газ природный</v>
      </c>
      <c r="I101" s="180" t="str">
        <f>'Плата за комм.услуги (акты)'!G17</f>
        <v>Приказ ЛенРТК №241-п от 16.12.2010г.</v>
      </c>
    </row>
    <row r="104" spans="7:32" ht="146.25">
      <c r="G104" s="277" t="s">
        <v>1378</v>
      </c>
      <c r="H104" s="277" t="s">
        <v>1379</v>
      </c>
      <c r="I104" s="112" t="s">
        <v>872</v>
      </c>
      <c r="J104" s="112" t="s">
        <v>893</v>
      </c>
      <c r="K104" s="112" t="s">
        <v>873</v>
      </c>
      <c r="L104" s="112" t="s">
        <v>894</v>
      </c>
      <c r="AA104" s="8"/>
      <c r="AF104" s="1"/>
    </row>
    <row r="105" spans="7:32" ht="12">
      <c r="G105" s="172" t="s">
        <v>890</v>
      </c>
      <c r="H105" s="172" t="s">
        <v>897</v>
      </c>
      <c r="I105" s="127">
        <v>3.516</v>
      </c>
      <c r="J105" s="127">
        <v>13</v>
      </c>
      <c r="K105" s="127">
        <v>3.97</v>
      </c>
      <c r="L105" s="127">
        <v>13</v>
      </c>
      <c r="AA105" s="8"/>
      <c r="AF105" s="1"/>
    </row>
    <row r="106" spans="7:32" ht="12">
      <c r="G106" s="172" t="s">
        <v>896</v>
      </c>
      <c r="H106" s="172" t="s">
        <v>898</v>
      </c>
      <c r="I106" s="127">
        <v>19.5</v>
      </c>
      <c r="J106" s="127">
        <v>5</v>
      </c>
      <c r="K106" s="127">
        <v>22.43</v>
      </c>
      <c r="L106" s="127">
        <v>5</v>
      </c>
      <c r="AA106" s="8"/>
      <c r="AF106" s="1"/>
    </row>
    <row r="107" spans="7:32" ht="12">
      <c r="G107" s="172" t="s">
        <v>896</v>
      </c>
      <c r="H107" s="172" t="s">
        <v>899</v>
      </c>
      <c r="I107" s="175">
        <v>19.5</v>
      </c>
      <c r="J107" s="175">
        <v>5</v>
      </c>
      <c r="K107" s="175">
        <v>16.4</v>
      </c>
      <c r="L107" s="175">
        <v>5</v>
      </c>
      <c r="AA107" s="8"/>
      <c r="AF107" s="1"/>
    </row>
    <row r="111" ht="11.25">
      <c r="G111" s="182">
        <f>DGET(gas_values,3,gas_value_criteria)</f>
        <v>3.516</v>
      </c>
    </row>
    <row r="119" ht="12">
      <c r="C119" s="113"/>
    </row>
  </sheetData>
  <sheetProtection/>
  <mergeCells count="34">
    <mergeCell ref="W26:W32"/>
    <mergeCell ref="S30:S31"/>
    <mergeCell ref="M32:S32"/>
    <mergeCell ref="I26:I32"/>
    <mergeCell ref="J26:J32"/>
    <mergeCell ref="K26:K32"/>
    <mergeCell ref="S26:S28"/>
    <mergeCell ref="M5:M7"/>
    <mergeCell ref="Q5:Q11"/>
    <mergeCell ref="M9:M10"/>
    <mergeCell ref="G11:M11"/>
    <mergeCell ref="R17:R19"/>
    <mergeCell ref="V17:V23"/>
    <mergeCell ref="R21:R22"/>
    <mergeCell ref="L23:R23"/>
    <mergeCell ref="P50:P61"/>
    <mergeCell ref="B52:F52"/>
    <mergeCell ref="G52:I52"/>
    <mergeCell ref="B53:F53"/>
    <mergeCell ref="G53:I53"/>
    <mergeCell ref="G54:I54"/>
    <mergeCell ref="G51:I51"/>
    <mergeCell ref="B57:L57"/>
    <mergeCell ref="B54:F54"/>
    <mergeCell ref="D5:D11"/>
    <mergeCell ref="E5:E11"/>
    <mergeCell ref="A41:K41"/>
    <mergeCell ref="B51:F51"/>
    <mergeCell ref="B36:D37"/>
    <mergeCell ref="C5:C11"/>
    <mergeCell ref="B50:L50"/>
    <mergeCell ref="H17:H23"/>
    <mergeCell ref="I17:I23"/>
    <mergeCell ref="J17:J23"/>
  </mergeCells>
  <dataValidations count="6">
    <dataValidation type="list" allowBlank="1" showInputMessage="1" showErrorMessage="1" sqref="C119">
      <formula1>liquid_gas_org</formula1>
    </dataValidation>
    <dataValidation type="list" allowBlank="1" showInputMessage="1" showErrorMessage="1" sqref="E5">
      <formula1>tech!$C$70:$C$72</formula1>
    </dataValidation>
    <dataValidation type="list" allowBlank="1" showInputMessage="1" showErrorMessage="1" sqref="D5:D11 I17:I23 J26:J32">
      <formula1>select_improvement</formula1>
    </dataValidation>
    <dataValidation type="list" allowBlank="1" showInputMessage="1" showErrorMessage="1" sqref="D16">
      <formula1>select_activity_type</formula1>
    </dataValidation>
    <dataValidation type="list" allowBlank="1" showInputMessage="1" showErrorMessage="1" sqref="J17">
      <formula1>tech!$C$68:$C$70</formula1>
    </dataValidation>
    <dataValidation type="list" allowBlank="1" showInputMessage="1" showErrorMessage="1" sqref="K26:K32">
      <formula1>yearbild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597</v>
      </c>
      <c r="B1" s="4"/>
    </row>
    <row r="2" spans="1:4" ht="11.25">
      <c r="A2" s="4" t="s">
        <v>599</v>
      </c>
      <c r="B2" s="6" t="s">
        <v>643</v>
      </c>
      <c r="D2" s="6" t="s">
        <v>508</v>
      </c>
    </row>
    <row r="3" spans="1:4" ht="11.25">
      <c r="A3" s="4" t="s">
        <v>589</v>
      </c>
      <c r="B3" s="7" t="s">
        <v>588</v>
      </c>
      <c r="D3" s="5" t="s">
        <v>509</v>
      </c>
    </row>
    <row r="4" spans="1:4" ht="11.25">
      <c r="A4" s="4" t="s">
        <v>590</v>
      </c>
      <c r="B4" s="7" t="s">
        <v>627</v>
      </c>
      <c r="D4" s="5" t="s">
        <v>510</v>
      </c>
    </row>
    <row r="5" spans="1:4" ht="11.25">
      <c r="A5" s="4" t="s">
        <v>601</v>
      </c>
      <c r="B5" s="4"/>
      <c r="D5" s="5" t="s">
        <v>511</v>
      </c>
    </row>
    <row r="6" spans="1:4" ht="11.25">
      <c r="A6" s="4" t="s">
        <v>602</v>
      </c>
      <c r="B6" s="4"/>
      <c r="D6" s="5" t="s">
        <v>512</v>
      </c>
    </row>
    <row r="7" spans="1:4" ht="11.25">
      <c r="A7" s="4" t="s">
        <v>603</v>
      </c>
      <c r="B7" s="4"/>
      <c r="D7" s="5" t="s">
        <v>513</v>
      </c>
    </row>
    <row r="8" spans="1:4" ht="11.25">
      <c r="A8" s="4" t="s">
        <v>598</v>
      </c>
      <c r="D8" s="5" t="s">
        <v>514</v>
      </c>
    </row>
    <row r="9" spans="1:4" ht="11.25">
      <c r="A9" s="4" t="s">
        <v>605</v>
      </c>
      <c r="D9" s="5" t="s">
        <v>515</v>
      </c>
    </row>
    <row r="10" spans="1:4" ht="11.25">
      <c r="A10" s="4" t="s">
        <v>600</v>
      </c>
      <c r="D10" s="5" t="s">
        <v>516</v>
      </c>
    </row>
    <row r="11" spans="1:4" ht="11.25">
      <c r="A11" s="4" t="s">
        <v>607</v>
      </c>
      <c r="D11" s="5" t="s">
        <v>517</v>
      </c>
    </row>
    <row r="12" spans="1:4" ht="11.25">
      <c r="A12" s="4" t="s">
        <v>608</v>
      </c>
      <c r="D12" s="5" t="s">
        <v>518</v>
      </c>
    </row>
    <row r="13" spans="1:4" ht="11.25">
      <c r="A13" s="4" t="s">
        <v>609</v>
      </c>
      <c r="D13" s="5" t="s">
        <v>519</v>
      </c>
    </row>
    <row r="14" spans="1:4" ht="11.25">
      <c r="A14" s="4" t="s">
        <v>610</v>
      </c>
      <c r="D14" s="5" t="s">
        <v>520</v>
      </c>
    </row>
    <row r="15" spans="1:4" ht="11.25">
      <c r="A15" s="4" t="s">
        <v>611</v>
      </c>
      <c r="D15" s="5" t="s">
        <v>521</v>
      </c>
    </row>
    <row r="16" spans="1:4" ht="11.25">
      <c r="A16" s="4" t="s">
        <v>604</v>
      </c>
      <c r="D16" s="5" t="s">
        <v>522</v>
      </c>
    </row>
    <row r="17" ht="11.25">
      <c r="A17" s="4" t="s">
        <v>531</v>
      </c>
    </row>
    <row r="18" spans="1:2" ht="11.25">
      <c r="A18" s="4" t="s">
        <v>606</v>
      </c>
      <c r="B18" s="6" t="s">
        <v>530</v>
      </c>
    </row>
    <row r="19" spans="1:2" ht="11.25">
      <c r="A19" s="4" t="s">
        <v>532</v>
      </c>
      <c r="B19" s="5" t="s">
        <v>523</v>
      </c>
    </row>
    <row r="20" spans="1:2" ht="11.25">
      <c r="A20" s="4" t="s">
        <v>533</v>
      </c>
      <c r="B20" s="5" t="s">
        <v>524</v>
      </c>
    </row>
    <row r="21" spans="1:2" ht="11.25">
      <c r="A21" s="4" t="s">
        <v>612</v>
      </c>
      <c r="B21" s="5" t="s">
        <v>525</v>
      </c>
    </row>
    <row r="22" spans="1:2" ht="11.25">
      <c r="A22" s="4" t="s">
        <v>613</v>
      </c>
      <c r="B22" s="5" t="s">
        <v>526</v>
      </c>
    </row>
    <row r="23" spans="1:2" ht="11.25">
      <c r="A23" s="4" t="s">
        <v>614</v>
      </c>
      <c r="B23" s="5" t="s">
        <v>527</v>
      </c>
    </row>
    <row r="24" spans="1:2" ht="11.25">
      <c r="A24" s="4" t="s">
        <v>534</v>
      </c>
      <c r="B24" s="5" t="s">
        <v>528</v>
      </c>
    </row>
    <row r="25" spans="1:2" ht="11.25">
      <c r="A25" s="4" t="s">
        <v>536</v>
      </c>
      <c r="B25" s="5" t="s">
        <v>529</v>
      </c>
    </row>
    <row r="26" ht="11.25">
      <c r="A26" s="4" t="s">
        <v>537</v>
      </c>
    </row>
    <row r="27" ht="11.25">
      <c r="A27" s="4" t="s">
        <v>541</v>
      </c>
    </row>
    <row r="28" ht="11.25">
      <c r="A28" s="4" t="s">
        <v>535</v>
      </c>
    </row>
    <row r="29" ht="11.25">
      <c r="A29" s="4" t="s">
        <v>544</v>
      </c>
    </row>
    <row r="30" ht="11.25">
      <c r="A30" s="4" t="s">
        <v>538</v>
      </c>
    </row>
    <row r="31" ht="11.25">
      <c r="A31" s="4" t="s">
        <v>539</v>
      </c>
    </row>
    <row r="32" ht="11.25">
      <c r="A32" s="4" t="s">
        <v>540</v>
      </c>
    </row>
    <row r="33" spans="1:2" ht="11.25">
      <c r="A33" s="4" t="s">
        <v>546</v>
      </c>
      <c r="B33" s="5" t="s">
        <v>571</v>
      </c>
    </row>
    <row r="34" spans="1:2" ht="11.25">
      <c r="A34" s="4" t="s">
        <v>547</v>
      </c>
      <c r="B34" s="5" t="s">
        <v>572</v>
      </c>
    </row>
    <row r="35" spans="1:2" ht="11.25">
      <c r="A35" s="4" t="s">
        <v>548</v>
      </c>
      <c r="B35" s="5" t="s">
        <v>573</v>
      </c>
    </row>
    <row r="36" spans="1:2" ht="11.25">
      <c r="A36" s="4" t="s">
        <v>591</v>
      </c>
      <c r="B36" s="5" t="s">
        <v>575</v>
      </c>
    </row>
    <row r="37" spans="1:2" ht="11.25">
      <c r="A37" s="4" t="s">
        <v>542</v>
      </c>
      <c r="B37" s="5" t="s">
        <v>576</v>
      </c>
    </row>
    <row r="38" spans="1:2" ht="11.25">
      <c r="A38" s="4" t="s">
        <v>543</v>
      </c>
      <c r="B38" s="5" t="s">
        <v>577</v>
      </c>
    </row>
    <row r="39" spans="1:2" ht="11.25">
      <c r="A39" s="4" t="s">
        <v>545</v>
      </c>
      <c r="B39" s="5" t="s">
        <v>574</v>
      </c>
    </row>
    <row r="40" ht="11.25">
      <c r="A40" s="4" t="s">
        <v>554</v>
      </c>
    </row>
    <row r="41" ht="11.25">
      <c r="A41" s="4" t="s">
        <v>559</v>
      </c>
    </row>
    <row r="42" ht="11.25">
      <c r="A42" s="4" t="s">
        <v>560</v>
      </c>
    </row>
    <row r="43" ht="11.25">
      <c r="A43" s="4" t="s">
        <v>549</v>
      </c>
    </row>
    <row r="44" ht="11.25">
      <c r="A44" s="4" t="s">
        <v>550</v>
      </c>
    </row>
    <row r="45" ht="11.25">
      <c r="A45" s="4" t="s">
        <v>551</v>
      </c>
    </row>
    <row r="46" ht="11.25">
      <c r="A46" s="4" t="s">
        <v>552</v>
      </c>
    </row>
    <row r="47" ht="11.25">
      <c r="A47" s="4" t="s">
        <v>564</v>
      </c>
    </row>
    <row r="48" ht="11.25">
      <c r="A48" s="4" t="s">
        <v>565</v>
      </c>
    </row>
    <row r="49" ht="11.25">
      <c r="A49" s="4" t="s">
        <v>619</v>
      </c>
    </row>
    <row r="50" ht="11.25">
      <c r="A50" s="4" t="s">
        <v>566</v>
      </c>
    </row>
    <row r="51" ht="11.25">
      <c r="A51" s="4" t="s">
        <v>620</v>
      </c>
    </row>
    <row r="52" ht="11.25">
      <c r="A52" s="4" t="s">
        <v>567</v>
      </c>
    </row>
    <row r="53" spans="1:2" ht="11.25">
      <c r="A53" s="4" t="s">
        <v>555</v>
      </c>
      <c r="B53" s="4"/>
    </row>
    <row r="54" spans="1:2" ht="11.25">
      <c r="A54" s="4" t="s">
        <v>556</v>
      </c>
      <c r="B54" s="4"/>
    </row>
    <row r="55" spans="1:2" ht="11.25">
      <c r="A55" s="4" t="s">
        <v>557</v>
      </c>
      <c r="B55" s="4"/>
    </row>
    <row r="56" spans="1:2" ht="11.25">
      <c r="A56" s="4" t="s">
        <v>558</v>
      </c>
      <c r="B56" s="4"/>
    </row>
    <row r="57" spans="1:2" ht="11.25">
      <c r="A57" s="4" t="s">
        <v>617</v>
      </c>
      <c r="B57" s="4"/>
    </row>
    <row r="58" spans="1:2" ht="11.25">
      <c r="A58" s="4" t="s">
        <v>621</v>
      </c>
      <c r="B58" s="4"/>
    </row>
    <row r="59" spans="1:2" ht="11.25">
      <c r="A59" s="4" t="s">
        <v>618</v>
      </c>
      <c r="B59" s="4"/>
    </row>
    <row r="60" spans="1:2" ht="11.25">
      <c r="A60" s="4" t="s">
        <v>561</v>
      </c>
      <c r="B60" s="4"/>
    </row>
    <row r="61" spans="1:2" ht="11.25">
      <c r="A61" s="4" t="s">
        <v>562</v>
      </c>
      <c r="B61" s="4"/>
    </row>
    <row r="62" spans="1:2" ht="11.25">
      <c r="A62" s="4" t="s">
        <v>563</v>
      </c>
      <c r="B62" s="4"/>
    </row>
    <row r="63" spans="1:2" ht="11.25">
      <c r="A63" s="4" t="s">
        <v>568</v>
      </c>
      <c r="B63" s="4"/>
    </row>
    <row r="64" spans="1:2" ht="11.25">
      <c r="A64" s="4" t="s">
        <v>569</v>
      </c>
      <c r="B64" s="4"/>
    </row>
    <row r="65" spans="1:2" ht="11.25">
      <c r="A65" s="4" t="s">
        <v>623</v>
      </c>
      <c r="B65" s="4"/>
    </row>
    <row r="66" spans="1:2" ht="11.25">
      <c r="A66" s="4" t="s">
        <v>624</v>
      </c>
      <c r="B66" s="4"/>
    </row>
    <row r="67" spans="1:2" ht="11.25">
      <c r="A67" s="4" t="s">
        <v>625</v>
      </c>
      <c r="B67" s="4"/>
    </row>
    <row r="68" spans="1:2" ht="11.25">
      <c r="A68" s="4" t="s">
        <v>622</v>
      </c>
      <c r="B68" s="4"/>
    </row>
    <row r="69" spans="1:2" ht="11.25">
      <c r="A69" s="4" t="s">
        <v>630</v>
      </c>
      <c r="B69" s="4"/>
    </row>
    <row r="70" spans="1:2" ht="11.25">
      <c r="A70" s="4" t="s">
        <v>631</v>
      </c>
      <c r="B70" s="4"/>
    </row>
    <row r="71" spans="1:2" ht="11.25">
      <c r="A71" s="4" t="s">
        <v>626</v>
      </c>
      <c r="B71" s="4"/>
    </row>
    <row r="72" spans="1:2" ht="11.25">
      <c r="A72" s="4" t="s">
        <v>634</v>
      </c>
      <c r="B72" s="4"/>
    </row>
    <row r="73" spans="1:2" ht="11.25">
      <c r="A73" s="4" t="s">
        <v>628</v>
      </c>
      <c r="B73" s="4"/>
    </row>
    <row r="74" spans="1:2" ht="11.25">
      <c r="A74" s="4" t="s">
        <v>629</v>
      </c>
      <c r="B74" s="4"/>
    </row>
    <row r="75" spans="1:2" ht="11.25">
      <c r="A75" s="4" t="s">
        <v>638</v>
      </c>
      <c r="B75" s="4"/>
    </row>
    <row r="76" spans="1:2" ht="11.25">
      <c r="A76" s="4" t="s">
        <v>632</v>
      </c>
      <c r="B76" s="4"/>
    </row>
    <row r="77" spans="1:2" ht="11.25">
      <c r="A77" s="4" t="s">
        <v>633</v>
      </c>
      <c r="B77" s="4"/>
    </row>
    <row r="78" spans="1:2" ht="11.25">
      <c r="A78" s="4" t="s">
        <v>639</v>
      </c>
      <c r="B78" s="4"/>
    </row>
    <row r="79" spans="1:2" ht="11.25">
      <c r="A79" s="4" t="s">
        <v>642</v>
      </c>
      <c r="B79" s="4"/>
    </row>
    <row r="80" spans="1:2" ht="11.25">
      <c r="A80" s="4" t="s">
        <v>640</v>
      </c>
      <c r="B80" s="4"/>
    </row>
    <row r="81" spans="1:2" ht="11.25">
      <c r="A81" s="4" t="s">
        <v>641</v>
      </c>
      <c r="B81" s="4"/>
    </row>
    <row r="82" spans="1:2" ht="11.25">
      <c r="A82" s="4" t="s">
        <v>635</v>
      </c>
      <c r="B82" s="4"/>
    </row>
    <row r="83" spans="1:2" ht="11.25">
      <c r="A83" s="4" t="s">
        <v>636</v>
      </c>
      <c r="B83" s="4"/>
    </row>
    <row r="84" spans="1:2" ht="11.25">
      <c r="A84" s="4" t="s">
        <v>637</v>
      </c>
      <c r="B84" s="4"/>
    </row>
    <row r="85" ht="11.25">
      <c r="B85" s="4"/>
    </row>
    <row r="87" ht="12.75">
      <c r="B87" s="100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Admin</cp:lastModifiedBy>
  <cp:lastPrinted>2011-05-16T11:36:58Z</cp:lastPrinted>
  <dcterms:created xsi:type="dcterms:W3CDTF">2007-06-09T08:43:05Z</dcterms:created>
  <dcterms:modified xsi:type="dcterms:W3CDTF">2011-05-25T05:38:21Z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MON.PLAT.4.47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</Properties>
</file>