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7005" tabRatio="635" activeTab="10"/>
  </bookViews>
  <sheets>
    <sheet name="Титул Бюдж" sheetId="1" r:id="rId1"/>
    <sheet name="демогр" sheetId="2" r:id="rId2"/>
    <sheet name="пром" sheetId="3" r:id="rId3"/>
    <sheet name="натурал" sheetId="4" r:id="rId4"/>
    <sheet name="село" sheetId="5" r:id="rId5"/>
    <sheet name="рынок" sheetId="6" r:id="rId6"/>
    <sheet name="инвест" sheetId="7" r:id="rId7"/>
    <sheet name="финансы" sheetId="8" r:id="rId8"/>
    <sheet name="труд" sheetId="9" r:id="rId9"/>
    <sheet name="социал." sheetId="10" r:id="rId10"/>
    <sheet name="транс" sheetId="11" r:id="rId11"/>
    <sheet name="титул" sheetId="12" r:id="rId12"/>
  </sheets>
  <definedNames>
    <definedName name="_xlnm.Print_Titles" localSheetId="1">'демогр'!$2:$3</definedName>
    <definedName name="_xlnm.Print_Titles" localSheetId="6">'инвест'!$2:$3</definedName>
    <definedName name="_xlnm.Print_Titles" localSheetId="3">'натурал'!$2:$3</definedName>
    <definedName name="_xlnm.Print_Titles" localSheetId="2">'пром'!$2:$3</definedName>
    <definedName name="_xlnm.Print_Titles" localSheetId="5">'рынок'!$2:$3</definedName>
    <definedName name="_xlnm.Print_Titles" localSheetId="4">'село'!$2:$3</definedName>
    <definedName name="_xlnm.Print_Titles" localSheetId="9">'социал.'!$2:$3</definedName>
    <definedName name="_xlnm.Print_Titles" localSheetId="10">'транс'!$2:$3</definedName>
    <definedName name="_xlnm.Print_Titles" localSheetId="8">'труд'!$2:$3</definedName>
    <definedName name="_xlnm.Print_Titles" localSheetId="7">'финансы'!$3:$4</definedName>
  </definedNames>
  <calcPr fullCalcOnLoad="1"/>
</workbook>
</file>

<file path=xl/sharedStrings.xml><?xml version="1.0" encoding="utf-8"?>
<sst xmlns="http://schemas.openxmlformats.org/spreadsheetml/2006/main" count="616" uniqueCount="341">
  <si>
    <t xml:space="preserve">                   ПОКАЗАТЕЛИ</t>
  </si>
  <si>
    <t>КОД</t>
  </si>
  <si>
    <t>прогноз</t>
  </si>
  <si>
    <t xml:space="preserve">       в том числе:</t>
  </si>
  <si>
    <t xml:space="preserve"> %</t>
  </si>
  <si>
    <t xml:space="preserve">  - на  вновь вводимых  предприятиях</t>
  </si>
  <si>
    <t xml:space="preserve">  средств федерального бюджета</t>
  </si>
  <si>
    <t>%</t>
  </si>
  <si>
    <t xml:space="preserve">    Единицы </t>
  </si>
  <si>
    <t>измерения</t>
  </si>
  <si>
    <t>2. ПРОМЫШЛЕННОЕ ПРОИЗВОДСТВО</t>
  </si>
  <si>
    <t>Добыча полезных ископаемых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</si>
  <si>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С</t>
    </r>
    <r>
      <rPr>
        <sz val="12"/>
        <rFont val="Arial Cyr"/>
        <family val="2"/>
      </rPr>
      <t>: Добыча полезных ископаемых</t>
    </r>
  </si>
  <si>
    <t>Обрабатывающие производства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</si>
  <si>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D</t>
    </r>
    <r>
      <rPr>
        <sz val="12"/>
        <rFont val="Arial Cyr"/>
        <family val="2"/>
      </rPr>
      <t>: Обрабатывающие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</si>
  <si>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DA</t>
    </r>
    <r>
      <rPr>
        <sz val="12"/>
        <rFont val="Arial Cyr"/>
        <family val="2"/>
      </rPr>
      <t>: Производство пищевых продуктов, включая напитки, и табака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</si>
  <si>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DB</t>
    </r>
    <r>
      <rPr>
        <sz val="12"/>
        <rFont val="Arial Cyr"/>
        <family val="2"/>
      </rPr>
      <t>: Текстильное и швейное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</si>
  <si>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DC</t>
    </r>
    <r>
      <rPr>
        <sz val="12"/>
        <rFont val="Arial Cyr"/>
        <family val="2"/>
      </rPr>
      <t>: Производство кожи, изделий из кожи и производство обуви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</si>
  <si>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DD</t>
    </r>
    <r>
      <rPr>
        <sz val="12"/>
        <rFont val="Arial Cyr"/>
        <family val="2"/>
      </rPr>
      <t>: Обработка древесины и производство изделий из дерева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</si>
  <si>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DE</t>
    </r>
    <r>
      <rPr>
        <sz val="12"/>
        <rFont val="Arial Cyr"/>
        <family val="2"/>
      </rPr>
      <t>: Целлюлозно-бумажное производство; издательская и полиграфическая деятельность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</si>
  <si>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DF</t>
    </r>
    <r>
      <rPr>
        <sz val="12"/>
        <rFont val="Arial Cyr"/>
        <family val="2"/>
      </rPr>
      <t>: Производство кокса, нефтепродуктов и ядерных материалов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</si>
  <si>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DG</t>
    </r>
    <r>
      <rPr>
        <sz val="12"/>
        <rFont val="Arial Cyr"/>
        <family val="2"/>
      </rPr>
      <t>: Химическое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</si>
  <si>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DH</t>
    </r>
    <r>
      <rPr>
        <sz val="12"/>
        <rFont val="Arial Cyr"/>
        <family val="2"/>
      </rPr>
      <t>: Производство резиновых и пластмассовых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</si>
  <si>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DI</t>
    </r>
    <r>
      <rPr>
        <sz val="12"/>
        <rFont val="Arial Cyr"/>
        <family val="2"/>
      </rPr>
      <t>: Производство прочих неметаллических минеральных продуктов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</si>
  <si>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DJ</t>
    </r>
    <r>
      <rPr>
        <sz val="12"/>
        <rFont val="Arial Cyr"/>
        <family val="2"/>
      </rPr>
      <t>: Металлургическое производство и производство готовых металлических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</si>
  <si>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DK</t>
    </r>
    <r>
      <rPr>
        <sz val="12"/>
        <rFont val="Arial Cyr"/>
        <family val="2"/>
      </rPr>
      <t>: Производство машин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</si>
  <si>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DL</t>
    </r>
    <r>
      <rPr>
        <sz val="12"/>
        <rFont val="Arial Cyr"/>
        <family val="2"/>
      </rPr>
      <t>: Производство электрооборудования, электронного и оптического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</si>
  <si>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DM</t>
    </r>
    <r>
      <rPr>
        <sz val="12"/>
        <rFont val="Arial Cyr"/>
        <family val="2"/>
      </rPr>
      <t>: Производство транспортных средств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</si>
  <si>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DN</t>
    </r>
    <r>
      <rPr>
        <sz val="12"/>
        <rFont val="Arial Cyr"/>
        <family val="2"/>
      </rPr>
      <t>: Прочие производства</t>
    </r>
  </si>
  <si>
    <t>Производство и распределение электроэнергии, газа и воды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</si>
  <si>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E</t>
    </r>
    <r>
      <rPr>
        <sz val="12"/>
        <rFont val="Arial Cyr"/>
        <family val="2"/>
      </rPr>
      <t>: Производство и распределение электроэнергии, газа и воды</t>
    </r>
  </si>
  <si>
    <t xml:space="preserve">  % к пред.году в действующих ценах</t>
  </si>
  <si>
    <t>Объем продукции сельского хозяйства в хозяйствах всех категорий</t>
  </si>
  <si>
    <t xml:space="preserve">  в том числе:</t>
  </si>
  <si>
    <t xml:space="preserve">    растениеводство</t>
  </si>
  <si>
    <t xml:space="preserve">    животноводство</t>
  </si>
  <si>
    <t>Производство продукции растениеводства по категориям хозяйств:</t>
  </si>
  <si>
    <t xml:space="preserve">    в сельскохозяйственных организациях</t>
  </si>
  <si>
    <t xml:space="preserve">    в хозяйствах населения</t>
  </si>
  <si>
    <t>Производство продукции животноводства по категориям хозяйств:</t>
  </si>
  <si>
    <t>3. СЕЛЬСКОЕ ХОЗЯЙСТВО</t>
  </si>
  <si>
    <t>4. ПРОИЗВОДСТВО ВАЖНЕЙШИХ</t>
  </si>
  <si>
    <t>ВИДОВ ПРОДУКЦИИ В НАТУРАЛЬНОМ</t>
  </si>
  <si>
    <t>ВЫРАЖЕНИИ</t>
  </si>
  <si>
    <t>Зерно (в весе после доработки)</t>
  </si>
  <si>
    <t>тыс.тонн</t>
  </si>
  <si>
    <t>Картофель</t>
  </si>
  <si>
    <t>Скот и птица</t>
  </si>
  <si>
    <t>Молоко</t>
  </si>
  <si>
    <t>Древесина деловая</t>
  </si>
  <si>
    <t>тыс. плот.куб.м</t>
  </si>
  <si>
    <t>Мясо, включая субпродукты 1 категории</t>
  </si>
  <si>
    <t>Цельномолочная продукция (в пересчете на молоко)</t>
  </si>
  <si>
    <t>Товарная пищевая рыбная продукция, включая консервы рыбные</t>
  </si>
  <si>
    <t xml:space="preserve"> в т.ч. спирт этиловый из пищевого сырья</t>
  </si>
  <si>
    <t xml:space="preserve">Водка и ликеро-водочные изделия 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</si>
  <si>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</si>
  <si>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</si>
  <si>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</si>
  <si>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</si>
  <si>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</si>
  <si>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</si>
  <si>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</si>
  <si>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</si>
  <si>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кв.м</t>
  </si>
  <si>
    <t>Изделия трикотажные</t>
  </si>
  <si>
    <t>тыс.штук</t>
  </si>
  <si>
    <t>Обувь</t>
  </si>
  <si>
    <t>тыс.пар</t>
  </si>
  <si>
    <t>Пиломатериалы</t>
  </si>
  <si>
    <t>тыс. куб.м</t>
  </si>
  <si>
    <t>Бумага</t>
  </si>
  <si>
    <t>Бензин автомобильный</t>
  </si>
  <si>
    <t>Топливо дизельное</t>
  </si>
  <si>
    <t>Мазут топочный</t>
  </si>
  <si>
    <t>Удобрения минеральные (в пересчете на 100% питательных веществ)</t>
  </si>
  <si>
    <t>Полиэтилен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</si>
  <si>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</si>
  <si>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</si>
  <si>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</si>
  <si>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</si>
  <si>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</si>
  <si>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</si>
  <si>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</si>
  <si>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</si>
  <si>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</si>
  <si>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Трубы стальные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</si>
  <si>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</si>
  <si>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</si>
  <si>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</si>
  <si>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</si>
  <si>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</si>
  <si>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</si>
  <si>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</si>
  <si>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</si>
  <si>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</si>
  <si>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>Автомобили грузовые</t>
  </si>
  <si>
    <t xml:space="preserve">Автомобили легковые </t>
  </si>
  <si>
    <t>Мотоциклы</t>
  </si>
  <si>
    <t>Электроэнергия</t>
  </si>
  <si>
    <t>млрд.кВт.ч</t>
  </si>
  <si>
    <t>в том числе вырабатываемая:</t>
  </si>
  <si>
    <t xml:space="preserve"> АЭС</t>
  </si>
  <si>
    <t>млн.кВт.ч</t>
  </si>
  <si>
    <t xml:space="preserve"> ТЭС</t>
  </si>
  <si>
    <t xml:space="preserve"> ГЭС </t>
  </si>
  <si>
    <t>дкл</t>
  </si>
  <si>
    <t>Переработка нефти, включая газовый конденсат</t>
  </si>
  <si>
    <t xml:space="preserve">5. РЫНОК ТОВАРОВ И УСЛУГ </t>
  </si>
  <si>
    <t xml:space="preserve">Оборот розничной торговли </t>
  </si>
  <si>
    <t>Оборот общественного питания</t>
  </si>
  <si>
    <t>тыс.рублей</t>
  </si>
  <si>
    <t xml:space="preserve">  в том числе по видам экономической деятельности: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</si>
  <si>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</si>
  <si>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</si>
  <si>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</si>
  <si>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Привлеченные средства</t>
  </si>
  <si>
    <t xml:space="preserve"> 6. ИНВЕСТИЦИИ</t>
  </si>
  <si>
    <t>тыс.долл.США</t>
  </si>
  <si>
    <t>Объем работ, выполненных по виду деятельности "строительство"</t>
  </si>
  <si>
    <t xml:space="preserve"> 7. ФИНАНСЫ</t>
  </si>
  <si>
    <t>8. ТРУД</t>
  </si>
  <si>
    <t>единиц</t>
  </si>
  <si>
    <t xml:space="preserve">  - на действующих  предприятиях</t>
  </si>
  <si>
    <t xml:space="preserve"> Фонд начисленной заработной платы работников</t>
  </si>
  <si>
    <t>Численность учащихся в учреждениях:</t>
  </si>
  <si>
    <t>Численность детей в дошкольных образовательных учреждениях</t>
  </si>
  <si>
    <t>пос. в см.на 10 тыс. населения</t>
  </si>
  <si>
    <t xml:space="preserve">рублей </t>
  </si>
  <si>
    <t>-</t>
  </si>
  <si>
    <t>(сводный финансовый баланс)</t>
  </si>
  <si>
    <t>Доходы</t>
  </si>
  <si>
    <t>9. РАЗВИТИЕ СОЦИАЛЬНОЙ СФЕРЫ</t>
  </si>
  <si>
    <t>Из общего итога - индивидуальные жилые дома, построенные населением за свой счет и с помощью кредитов</t>
  </si>
  <si>
    <t xml:space="preserve">          прибыль</t>
  </si>
  <si>
    <t xml:space="preserve">          амортизация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</si>
  <si>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</si>
  <si>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</si>
  <si>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</si>
  <si>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</si>
  <si>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</si>
  <si>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</si>
  <si>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</si>
  <si>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Прибыль(убыток) - сальдо</t>
  </si>
  <si>
    <t xml:space="preserve">       в том числе прибыль прибыльных предприятий</t>
  </si>
  <si>
    <t>Амортизационные отчисления</t>
  </si>
  <si>
    <t>Налоговые доходы</t>
  </si>
  <si>
    <t>из них:</t>
  </si>
  <si>
    <t>налог на прибыль организаций</t>
  </si>
  <si>
    <t xml:space="preserve">      Налоги на имущество - всего</t>
  </si>
  <si>
    <t xml:space="preserve">    в том числе:</t>
  </si>
  <si>
    <t>налог на имущество организаций</t>
  </si>
  <si>
    <t>транспортный налог</t>
  </si>
  <si>
    <t xml:space="preserve">      Налоги на совокупный доход - всего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</si>
  <si>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</si>
  <si>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</si>
  <si>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</si>
  <si>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</si>
  <si>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единый налог на вмененный доход для определенных видов деятельности</t>
  </si>
  <si>
    <t>Налоги, сборы и регулярные платежи  за пользование природными  ресурсами -                 всего</t>
  </si>
  <si>
    <t>налог на добычу полезных ископаемых</t>
  </si>
  <si>
    <t>Платежи при  пользовании природными ресурсами - всего</t>
  </si>
  <si>
    <t>Прочие налоги и сборы</t>
  </si>
  <si>
    <t>Доходы от предпринимательской и иной приносящей доход деятельности</t>
  </si>
  <si>
    <t>Налоги и взносы на социальные нужды (единый социальный налог)</t>
  </si>
  <si>
    <t xml:space="preserve"> Неналоговые доходы -всего</t>
  </si>
  <si>
    <t xml:space="preserve">      в том числе:</t>
  </si>
  <si>
    <t>арендная плата за земли</t>
  </si>
  <si>
    <t>прочие неналоговые доходы</t>
  </si>
  <si>
    <t>Прочие доходы</t>
  </si>
  <si>
    <t>Итого доходов</t>
  </si>
  <si>
    <t>Средства, остающиеся в распоряжении организаций</t>
  </si>
  <si>
    <t>из них  на инвестиции</t>
  </si>
  <si>
    <t>Затраты на государственные инвестиции</t>
  </si>
  <si>
    <t xml:space="preserve">    из них за счет:</t>
  </si>
  <si>
    <t xml:space="preserve">      средств федерального бюджета</t>
  </si>
  <si>
    <t xml:space="preserve">      средств бюджетов субъектов Федерации</t>
  </si>
  <si>
    <t xml:space="preserve">      средств бюджетов муниципальных районов</t>
  </si>
  <si>
    <t>Государственные субсидии, субвенции</t>
  </si>
  <si>
    <t>Общегосударственные расходы</t>
  </si>
  <si>
    <t xml:space="preserve">    обслуживание государственного и муниципального долга</t>
  </si>
  <si>
    <t xml:space="preserve">    фундаментальные исследования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</si>
  <si>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</si>
  <si>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</si>
  <si>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</si>
  <si>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</si>
  <si>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</si>
  <si>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образование</t>
  </si>
  <si>
    <t xml:space="preserve">  культура, искусство, средства массовой информации</t>
  </si>
  <si>
    <t xml:space="preserve">  здравоохранение и физкультура</t>
  </si>
  <si>
    <t xml:space="preserve">  социальная политика </t>
  </si>
  <si>
    <t>Прочие расходы</t>
  </si>
  <si>
    <t>Всего расходов</t>
  </si>
  <si>
    <t>Превышение доходов над расходами (+), или расходов над доходами (-)</t>
  </si>
  <si>
    <t>10. ТРАНСПОРТ</t>
  </si>
  <si>
    <t>тыс.человек</t>
  </si>
  <si>
    <t>тыс.пасс./км</t>
  </si>
  <si>
    <t>тыс.т/км</t>
  </si>
  <si>
    <t xml:space="preserve"> Уровень обеспеченности (на конец года): </t>
  </si>
  <si>
    <t>Стоимость основных фондов по полной учетной стоимости на конец года</t>
  </si>
  <si>
    <t xml:space="preserve"> Объем платных услуг населению </t>
  </si>
  <si>
    <t>1. ДЕМОГРАФИЧЕСКИЕ ПОКАЗАТЕЛИ</t>
  </si>
  <si>
    <t xml:space="preserve">  городского</t>
  </si>
  <si>
    <t xml:space="preserve">  сельского</t>
  </si>
  <si>
    <t>Общий коэффициент рождаемости</t>
  </si>
  <si>
    <t>Общий коэффициент смертности</t>
  </si>
  <si>
    <t>тыс.рублей      в ценах соответству-ющих  лет</t>
  </si>
  <si>
    <t>Стоимостные показатели прогнозируемого периода рассчитываются с учетом изменения</t>
  </si>
  <si>
    <t>Ввод в действие новых основных  фондов</t>
  </si>
  <si>
    <t>акцизы</t>
  </si>
  <si>
    <t>налог на доходы физических лиц</t>
  </si>
  <si>
    <t xml:space="preserve">  средств бюджета муниципального образования</t>
  </si>
  <si>
    <t>Количество обучающихся в первую смену в дневных учреждениях общего образования в % к общему числу обучающихся в этих учреждениях</t>
  </si>
  <si>
    <t>Перевезено грузов предприятиями всех видов транспорта</t>
  </si>
  <si>
    <t xml:space="preserve">   в том числе по видам транспорта:</t>
  </si>
  <si>
    <t>Численность безработных, зарегистрированных в органах государственной службы занятости (на конец года)</t>
  </si>
  <si>
    <t>Ввод в действие объектов социально-культурной сферы за счет всех источников финансирования:</t>
  </si>
  <si>
    <t>Объем услуг организаций транспорта</t>
  </si>
  <si>
    <t>тыс.руб.</t>
  </si>
  <si>
    <t>Перевезено пассажиров всеми видами транспорта</t>
  </si>
  <si>
    <t>Пассажирооборот всех видов транспорта</t>
  </si>
  <si>
    <t>Численность ищущих работу, зарегистрированных в органах государственной службы занятости (на конец года)</t>
  </si>
  <si>
    <t>Коэффициент естественного прироста (убыли)</t>
  </si>
  <si>
    <t>Выпуск специалистов учреждениями:</t>
  </si>
  <si>
    <t>Миграционный прирост (убыль)</t>
  </si>
  <si>
    <t>мест</t>
  </si>
  <si>
    <t xml:space="preserve"> млн.руб.</t>
  </si>
  <si>
    <t>2011 г.</t>
  </si>
  <si>
    <t>чел.</t>
  </si>
  <si>
    <t>2012 г.</t>
  </si>
  <si>
    <t>в сельскохозяйственных организациях</t>
  </si>
  <si>
    <t>Численность занятых в экономике (среднегодовая)</t>
  </si>
  <si>
    <t>2013 г.</t>
  </si>
  <si>
    <t xml:space="preserve">  млн. рублей</t>
  </si>
  <si>
    <t>Создание новых  рабочих мест,   всего</t>
  </si>
  <si>
    <t xml:space="preserve">                 в том числе:</t>
  </si>
  <si>
    <t>Общая площадь жилых помещений, приходящаяся на 1 жителя                       (на конец года)</t>
  </si>
  <si>
    <t xml:space="preserve"> - дошкольные учреждения</t>
  </si>
  <si>
    <t xml:space="preserve"> - общеобразовательные школы</t>
  </si>
  <si>
    <t xml:space="preserve"> - больницы</t>
  </si>
  <si>
    <t xml:space="preserve"> - амбулаторно-поликлинические учреждения</t>
  </si>
  <si>
    <t xml:space="preserve"> - другие объекты (указать какие)</t>
  </si>
  <si>
    <t xml:space="preserve"> тыс.кв.м    общ.пл.</t>
  </si>
  <si>
    <t>средств областного бюджета</t>
  </si>
  <si>
    <t xml:space="preserve">           в том числе за счет:</t>
  </si>
  <si>
    <t>ед. / мест</t>
  </si>
  <si>
    <t xml:space="preserve">    ед. / пос.            в смену</t>
  </si>
  <si>
    <t xml:space="preserve"> кв.м / чел.</t>
  </si>
  <si>
    <t>тн</t>
  </si>
  <si>
    <t>Коэффициент миграционного прироста (убыли)</t>
  </si>
  <si>
    <t>%   к предыду-щему году</t>
  </si>
  <si>
    <t>Численность постоянного населения  (на конец года) - всего</t>
  </si>
  <si>
    <t xml:space="preserve">            в том числе:</t>
  </si>
  <si>
    <t>Уровень зарегистрированной безработицы (на конец года)</t>
  </si>
  <si>
    <t>Количество вакансий, заявленных предприятиями, в  центры занятости населения  (на конец года)</t>
  </si>
  <si>
    <t>измере-ния</t>
  </si>
  <si>
    <t xml:space="preserve"> Ввод в эксплуатацию жилых домов за счет всех источников финансирования,  всего</t>
  </si>
  <si>
    <t>Фактический уровень платежей населения за жилое помещение и коммунальные услуги</t>
  </si>
  <si>
    <t xml:space="preserve">    - общеобразовательных</t>
  </si>
  <si>
    <t xml:space="preserve">    -  начального профессионального образования</t>
  </si>
  <si>
    <t xml:space="preserve">    -  высшего профессионального   образования</t>
  </si>
  <si>
    <t xml:space="preserve"> -  среднего профессионального образования</t>
  </si>
  <si>
    <t xml:space="preserve"> - высшего профессионального образования</t>
  </si>
  <si>
    <t xml:space="preserve">    - 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</si>
  <si>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</si>
  <si>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   -  врачами</t>
  </si>
  <si>
    <t>чел. на 10 тыс. населения</t>
  </si>
  <si>
    <t xml:space="preserve"> мест на 10 тыс. населения</t>
  </si>
  <si>
    <t>мест на 1000 детей в возрасте 1-6 лет</t>
  </si>
  <si>
    <t>ед. на 100 тыс. населения.</t>
  </si>
  <si>
    <t>ед. на 100 тыс.населения</t>
  </si>
  <si>
    <t xml:space="preserve">   - дошкольными образовательными учреждениями</t>
  </si>
  <si>
    <t xml:space="preserve">  % к пред.году в сопоставимых ценах</t>
  </si>
  <si>
    <t>Объем инвестиций  в основной капитал  за счет всех источников финансирования - всего,</t>
  </si>
  <si>
    <t xml:space="preserve">    в т.ч. кредиты иностранных банков</t>
  </si>
  <si>
    <t xml:space="preserve">          кредиты банков,</t>
  </si>
  <si>
    <t xml:space="preserve">   заемные средства других организаций</t>
  </si>
  <si>
    <t xml:space="preserve">  % к пред. году в сопоставимых ценах</t>
  </si>
  <si>
    <t>Иностранные инвестиции, всего</t>
  </si>
  <si>
    <t xml:space="preserve">  в  т. ч. прямые</t>
  </si>
  <si>
    <t>Грузооборот предприятий всех видов транспорта</t>
  </si>
  <si>
    <t>ПОКАЗАТЕЛИ</t>
  </si>
  <si>
    <t xml:space="preserve"> в том числе  транспорт</t>
  </si>
  <si>
    <t>Объем инвестиций в основной капитал   по виду экономической деятельности (по ОКВЭД) "транспорт и связь"- всего</t>
  </si>
  <si>
    <t>тыс. руб. в ценах соответствующих лет</t>
  </si>
  <si>
    <t>2014 г.</t>
  </si>
  <si>
    <t>чел.                     на 1000 населения</t>
  </si>
  <si>
    <t xml:space="preserve">Число родившихся, всего </t>
  </si>
  <si>
    <t xml:space="preserve">чел. </t>
  </si>
  <si>
    <t xml:space="preserve">Число умерших, всего </t>
  </si>
  <si>
    <t xml:space="preserve"> из них на реализацию федеральных целевых программ, подпрограмм или непрограммной части</t>
  </si>
  <si>
    <t xml:space="preserve">Среднемесячная номинальная начисленная заработная плата на 1 работника </t>
  </si>
  <si>
    <t>системы цен (динамики индексов цен и индексов-дефляторов цен).</t>
  </si>
  <si>
    <t>отчет</t>
  </si>
  <si>
    <t>оценка</t>
  </si>
  <si>
    <t>Расходы</t>
  </si>
  <si>
    <t xml:space="preserve">    - амбулаторно-поликлиническими учреждениями,    </t>
  </si>
  <si>
    <t xml:space="preserve">    в том числе дневными стационарами</t>
  </si>
  <si>
    <t xml:space="preserve">   -  стационарными учреждениями социального обслуживания  престарелых и инвалидов (взрослых и детей)</t>
  </si>
  <si>
    <t xml:space="preserve">   -  средним медицинским персоналом </t>
  </si>
  <si>
    <t xml:space="preserve">   - общедоступными библиотеками</t>
  </si>
  <si>
    <t xml:space="preserve">   - учреждениями культурно-досугового типа </t>
  </si>
  <si>
    <t xml:space="preserve">      Местные налоги - всего</t>
  </si>
  <si>
    <t>Единицы</t>
  </si>
  <si>
    <t>Овощи</t>
  </si>
  <si>
    <t>Спирт этиловый из пищевого сырья и технический - всего</t>
  </si>
  <si>
    <t>тыс.рублей в ценах соответству-ющих  лет</t>
  </si>
  <si>
    <t xml:space="preserve">      из них:</t>
  </si>
  <si>
    <t>Среднесписочная численность работников (по крупным и средним организациям)</t>
  </si>
  <si>
    <t xml:space="preserve">    - среднего профессионального образования</t>
  </si>
  <si>
    <t>2015 г.</t>
  </si>
  <si>
    <t>МО "Свердловское городское поселение"</t>
  </si>
  <si>
    <t>Всеволожского муниципального района</t>
  </si>
  <si>
    <t>Ленинградской области</t>
  </si>
  <si>
    <t xml:space="preserve">ОСНОВНЫЕ ПОКАЗАТЕЛИ ПРОГНОЗА </t>
  </si>
  <si>
    <t>СОЦИАЛЬНО-ЭКОНОМИЧЕСКОГО РАЗВИТИЯ</t>
  </si>
  <si>
    <t>на 2013 - 2015 годы</t>
  </si>
  <si>
    <t>Грибы</t>
  </si>
  <si>
    <t>сельское хозяйство</t>
  </si>
  <si>
    <t>обрабатывающие производства</t>
  </si>
  <si>
    <t>оптовая и розничная торговля; ремонт автотранспортных средств, мотоциклов, бытовых изделий и предметов личного  пользования</t>
  </si>
  <si>
    <t>гостиницы и рестораны</t>
  </si>
  <si>
    <t>транспорт и связь</t>
  </si>
  <si>
    <t xml:space="preserve">финансовая деятельность, операции с недвижимым имуществом, аренда и предоставление услуг </t>
  </si>
  <si>
    <t>государственное управление и обеспечение военной безопасности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</si>
  <si>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</si>
  <si>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</si>
  <si>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</si>
  <si>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автобус 476</t>
  </si>
  <si>
    <t>маршрутное такси 476</t>
  </si>
  <si>
    <t xml:space="preserve"> - сельское хозяйство, охота и лесное хозяйство</t>
  </si>
  <si>
    <t>- производство основных видов промышленной продукции в натруральном выражении</t>
  </si>
  <si>
    <t>-обрабатывающие производства</t>
  </si>
  <si>
    <t xml:space="preserve">                                               Комитет  экономического развития</t>
  </si>
  <si>
    <t xml:space="preserve">                                                                  2009 год</t>
  </si>
  <si>
    <t xml:space="preserve">    2012 год</t>
  </si>
  <si>
    <t xml:space="preserve">Предварительные итоги социально-экономического развития 
МО "Свердлоское городское поселение" за 2012 год и прогноз социально-экономического развития на 2013 год </t>
  </si>
  <si>
    <t>Национальная оборона</t>
  </si>
  <si>
    <t>федеральный бюджет</t>
  </si>
  <si>
    <t>областной бюджет</t>
  </si>
  <si>
    <t>Безвозмезные поступления, в т.ч.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</si>
</sst>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"/>
    <numFmt numFmtId="182" formatCode="0/0"/>
    <numFmt numFmtId="183" formatCode="00"/>
    <numFmt numFmtId="184" formatCode="0000"/>
    <numFmt numFmtId="185" formatCode="0.0000"/>
    <numFmt numFmtId="186" formatCode="0.000"/>
    <numFmt numFmtId="187" formatCode="#,##0.0_р_."/>
    <numFmt numFmtId="188" formatCode="#,##0.00_р_."/>
    <numFmt numFmtId="189" formatCode="#,##0.000_р_."/>
    <numFmt numFmtId="190" formatCode="#,##0_р_.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sz val="12"/>
      <name val="Tahoma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MS Sans Serif"/>
      <family val="2"/>
    </font>
    <font>
      <b/>
      <sz val="12"/>
      <name val="Arial"/>
      <family val="2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1" fillId="0" borderId="0">
      <alignment/>
      <protection/>
    </xf>
    <xf numFmtId="0" fontId="11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vertical="justify"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4" fillId="0" borderId="16" xfId="0" applyFont="1" applyBorder="1" applyAlignment="1">
      <alignment horizontal="left" vertical="justify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4" fillId="18" borderId="0" xfId="0" applyFont="1" applyFill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Continuous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8" xfId="0" applyFont="1" applyBorder="1" applyAlignment="1">
      <alignment horizontal="centerContinuous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 vertical="justify"/>
    </xf>
    <xf numFmtId="0" fontId="4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 quotePrefix="1">
      <alignment horizontal="center"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4" fillId="0" borderId="22" xfId="0" applyFont="1" applyBorder="1" applyAlignment="1">
      <alignment horizontal="centerContinuous"/>
    </xf>
    <xf numFmtId="0" fontId="4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9" fillId="0" borderId="39" xfId="0" applyFont="1" applyFill="1" applyBorder="1" applyAlignment="1" applyProtection="1">
      <alignment horizontal="left" vertical="center" wrapText="1" indent="1"/>
      <protection/>
    </xf>
    <xf numFmtId="0" fontId="9" fillId="0" borderId="39" xfId="0" applyFont="1" applyFill="1" applyBorder="1" applyAlignment="1" applyProtection="1">
      <alignment horizontal="left" wrapText="1" indent="1"/>
      <protection/>
    </xf>
    <xf numFmtId="0" fontId="9" fillId="0" borderId="39" xfId="0" applyFont="1" applyFill="1" applyBorder="1" applyAlignment="1" applyProtection="1">
      <alignment horizontal="left" vertical="center" wrapText="1" indent="2"/>
      <protection/>
    </xf>
    <xf numFmtId="0" fontId="9" fillId="0" borderId="40" xfId="0" applyFont="1" applyFill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quotePrefix="1">
      <alignment horizontal="center"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38" xfId="0" applyBorder="1" applyAlignment="1">
      <alignment/>
    </xf>
    <xf numFmtId="0" fontId="4" fillId="18" borderId="43" xfId="0" applyFont="1" applyFill="1" applyBorder="1" applyAlignment="1" applyProtection="1">
      <alignment horizontal="left" vertical="center" wrapText="1"/>
      <protection/>
    </xf>
    <xf numFmtId="0" fontId="5" fillId="18" borderId="43" xfId="0" applyFont="1" applyFill="1" applyBorder="1" applyAlignment="1" applyProtection="1">
      <alignment horizontal="left" vertical="center" wrapText="1"/>
      <protection/>
    </xf>
    <xf numFmtId="0" fontId="4" fillId="15" borderId="43" xfId="0" applyFont="1" applyFill="1" applyBorder="1" applyAlignment="1" applyProtection="1">
      <alignment horizontal="left" vertical="center" wrapText="1"/>
      <protection/>
    </xf>
    <xf numFmtId="0" fontId="5" fillId="15" borderId="43" xfId="0" applyFont="1" applyFill="1" applyBorder="1" applyAlignment="1" applyProtection="1">
      <alignment horizontal="left" vertical="center" wrapText="1"/>
      <protection/>
    </xf>
    <xf numFmtId="0" fontId="4" fillId="18" borderId="43" xfId="0" applyFont="1" applyFill="1" applyBorder="1" applyAlignment="1" applyProtection="1">
      <alignment/>
      <protection/>
    </xf>
    <xf numFmtId="0" fontId="4" fillId="18" borderId="44" xfId="0" applyFont="1" applyFill="1" applyBorder="1" applyAlignment="1" applyProtection="1">
      <alignment horizontal="left" vertical="center" wrapText="1"/>
      <protection/>
    </xf>
    <xf numFmtId="0" fontId="4" fillId="18" borderId="42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1" fillId="0" borderId="0" xfId="0" applyFont="1" applyAlignment="1">
      <alignment/>
    </xf>
    <xf numFmtId="0" fontId="5" fillId="0" borderId="4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4" fillId="18" borderId="22" xfId="0" applyFont="1" applyFill="1" applyBorder="1" applyAlignment="1" applyProtection="1">
      <alignment horizontal="left" vertical="center" wrapText="1"/>
      <protection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50" xfId="0" applyFont="1" applyBorder="1" applyAlignment="1">
      <alignment/>
    </xf>
    <xf numFmtId="0" fontId="0" fillId="0" borderId="10" xfId="0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0" borderId="52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53" xfId="0" applyFont="1" applyBorder="1" applyAlignment="1">
      <alignment/>
    </xf>
    <xf numFmtId="0" fontId="0" fillId="0" borderId="21" xfId="0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54" xfId="0" applyFont="1" applyBorder="1" applyAlignment="1">
      <alignment/>
    </xf>
    <xf numFmtId="0" fontId="4" fillId="0" borderId="54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5" xfId="0" applyFont="1" applyBorder="1" applyAlignment="1">
      <alignment horizontal="left"/>
    </xf>
    <xf numFmtId="0" fontId="0" fillId="0" borderId="0" xfId="0" applyAlignment="1">
      <alignment vertical="top" wrapText="1"/>
    </xf>
    <xf numFmtId="0" fontId="5" fillId="0" borderId="46" xfId="0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left" vertical="top" wrapText="1"/>
    </xf>
    <xf numFmtId="0" fontId="4" fillId="0" borderId="21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/>
    </xf>
    <xf numFmtId="0" fontId="5" fillId="0" borderId="45" xfId="0" applyFont="1" applyBorder="1" applyAlignment="1">
      <alignment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45" xfId="0" applyFont="1" applyBorder="1" applyAlignment="1" quotePrefix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7" fillId="0" borderId="2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2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5" fillId="0" borderId="28" xfId="0" applyNumberFormat="1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4" fillId="0" borderId="39" xfId="0" applyFont="1" applyFill="1" applyBorder="1" applyAlignment="1" applyProtection="1">
      <alignment horizontal="left" vertical="top" wrapText="1"/>
      <protection/>
    </xf>
    <xf numFmtId="0" fontId="4" fillId="0" borderId="17" xfId="0" applyFont="1" applyBorder="1" applyAlignment="1">
      <alignment vertical="top" wrapText="1"/>
    </xf>
    <xf numFmtId="0" fontId="4" fillId="0" borderId="56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7" fillId="0" borderId="56" xfId="0" applyFont="1" applyBorder="1" applyAlignment="1">
      <alignment vertical="top" wrapText="1"/>
    </xf>
    <xf numFmtId="0" fontId="4" fillId="0" borderId="28" xfId="0" applyFont="1" applyBorder="1" applyAlignment="1" quotePrefix="1">
      <alignment horizontal="left" vertical="top" wrapText="1"/>
    </xf>
    <xf numFmtId="0" fontId="4" fillId="0" borderId="39" xfId="0" applyFont="1" applyBorder="1" applyAlignment="1" quotePrefix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4" fillId="0" borderId="16" xfId="0" applyFont="1" applyBorder="1" applyAlignment="1" quotePrefix="1">
      <alignment horizontal="left" vertical="top" wrapText="1"/>
    </xf>
    <xf numFmtId="0" fontId="0" fillId="0" borderId="11" xfId="0" applyBorder="1" applyAlignment="1">
      <alignment vertical="top" wrapText="1"/>
    </xf>
    <xf numFmtId="0" fontId="8" fillId="0" borderId="57" xfId="0" applyFont="1" applyBorder="1" applyAlignment="1">
      <alignment horizontal="center" vertical="top" wrapText="1"/>
    </xf>
    <xf numFmtId="0" fontId="0" fillId="0" borderId="58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4" fillId="0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4" fillId="0" borderId="36" xfId="0" applyFont="1" applyFill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 vertical="top" wrapText="1"/>
    </xf>
    <xf numFmtId="0" fontId="8" fillId="18" borderId="43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Border="1" applyAlignment="1">
      <alignment horizontal="center" vertical="justify"/>
    </xf>
    <xf numFmtId="0" fontId="4" fillId="0" borderId="45" xfId="0" applyFont="1" applyBorder="1" applyAlignment="1">
      <alignment/>
    </xf>
    <xf numFmtId="0" fontId="5" fillId="0" borderId="42" xfId="0" applyFont="1" applyBorder="1" applyAlignment="1">
      <alignment horizontal="center" vertical="top" wrapText="1"/>
    </xf>
    <xf numFmtId="0" fontId="0" fillId="0" borderId="38" xfId="0" applyBorder="1" applyAlignment="1">
      <alignment vertical="top" wrapText="1"/>
    </xf>
    <xf numFmtId="0" fontId="6" fillId="0" borderId="43" xfId="0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5" fillId="0" borderId="43" xfId="0" applyFont="1" applyBorder="1" applyAlignment="1">
      <alignment vertical="top" wrapText="1"/>
    </xf>
    <xf numFmtId="0" fontId="4" fillId="0" borderId="27" xfId="0" applyFont="1" applyBorder="1" applyAlignment="1" quotePrefix="1">
      <alignment horizontal="left" vertical="top" wrapText="1"/>
    </xf>
    <xf numFmtId="49" fontId="4" fillId="0" borderId="36" xfId="0" applyNumberFormat="1" applyFont="1" applyBorder="1" applyAlignment="1">
      <alignment horizontal="left" vertical="top" wrapText="1"/>
    </xf>
    <xf numFmtId="0" fontId="4" fillId="0" borderId="44" xfId="0" applyFont="1" applyBorder="1" applyAlignment="1">
      <alignment horizontal="center" vertical="top" wrapText="1"/>
    </xf>
    <xf numFmtId="0" fontId="0" fillId="0" borderId="52" xfId="0" applyBorder="1" applyAlignment="1">
      <alignment vertical="top" wrapText="1"/>
    </xf>
    <xf numFmtId="0" fontId="4" fillId="18" borderId="27" xfId="0" applyFont="1" applyFill="1" applyBorder="1" applyAlignment="1" applyProtection="1">
      <alignment horizontal="left" vertical="top" wrapText="1"/>
      <protection/>
    </xf>
    <xf numFmtId="0" fontId="4" fillId="18" borderId="36" xfId="0" applyFont="1" applyFill="1" applyBorder="1" applyAlignment="1" applyProtection="1">
      <alignment horizontal="left" vertical="top" wrapText="1"/>
      <protection/>
    </xf>
    <xf numFmtId="0" fontId="4" fillId="0" borderId="41" xfId="0" applyFont="1" applyBorder="1" applyAlignment="1">
      <alignment horizontal="center"/>
    </xf>
    <xf numFmtId="0" fontId="5" fillId="0" borderId="47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49" fontId="4" fillId="0" borderId="26" xfId="0" applyNumberFormat="1" applyFont="1" applyBorder="1" applyAlignment="1">
      <alignment horizontal="left" vertical="top" wrapText="1"/>
    </xf>
    <xf numFmtId="0" fontId="5" fillId="0" borderId="27" xfId="0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0" fillId="0" borderId="36" xfId="0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0" fillId="0" borderId="32" xfId="0" applyBorder="1" applyAlignment="1">
      <alignment vertical="top" wrapText="1"/>
    </xf>
    <xf numFmtId="187" fontId="4" fillId="0" borderId="26" xfId="0" applyNumberFormat="1" applyFont="1" applyBorder="1" applyAlignment="1">
      <alignment horizontal="center" vertical="center"/>
    </xf>
    <xf numFmtId="187" fontId="4" fillId="0" borderId="42" xfId="0" applyNumberFormat="1" applyFont="1" applyBorder="1" applyAlignment="1">
      <alignment horizontal="center" vertical="center"/>
    </xf>
    <xf numFmtId="187" fontId="4" fillId="0" borderId="24" xfId="0" applyNumberFormat="1" applyFont="1" applyBorder="1" applyAlignment="1">
      <alignment horizontal="center" vertical="center"/>
    </xf>
    <xf numFmtId="187" fontId="4" fillId="0" borderId="27" xfId="0" applyNumberFormat="1" applyFont="1" applyBorder="1" applyAlignment="1">
      <alignment horizontal="center" vertical="center"/>
    </xf>
    <xf numFmtId="187" fontId="4" fillId="0" borderId="43" xfId="0" applyNumberFormat="1" applyFont="1" applyBorder="1" applyAlignment="1">
      <alignment horizontal="center" vertical="center"/>
    </xf>
    <xf numFmtId="187" fontId="4" fillId="0" borderId="25" xfId="0" applyNumberFormat="1" applyFont="1" applyBorder="1" applyAlignment="1">
      <alignment horizontal="center" vertical="center"/>
    </xf>
    <xf numFmtId="187" fontId="0" fillId="0" borderId="27" xfId="0" applyNumberFormat="1" applyBorder="1" applyAlignment="1">
      <alignment horizontal="center" vertical="center"/>
    </xf>
    <xf numFmtId="187" fontId="0" fillId="0" borderId="43" xfId="0" applyNumberFormat="1" applyBorder="1" applyAlignment="1">
      <alignment horizontal="center" vertical="center"/>
    </xf>
    <xf numFmtId="187" fontId="0" fillId="0" borderId="25" xfId="0" applyNumberFormat="1" applyBorder="1" applyAlignment="1">
      <alignment horizontal="center" vertical="center"/>
    </xf>
    <xf numFmtId="187" fontId="0" fillId="0" borderId="36" xfId="0" applyNumberFormat="1" applyBorder="1" applyAlignment="1">
      <alignment horizontal="center" vertical="center"/>
    </xf>
    <xf numFmtId="187" fontId="0" fillId="0" borderId="44" xfId="0" applyNumberFormat="1" applyBorder="1" applyAlignment="1">
      <alignment horizontal="center" vertical="center"/>
    </xf>
    <xf numFmtId="187" fontId="0" fillId="0" borderId="31" xfId="0" applyNumberFormat="1" applyBorder="1" applyAlignment="1">
      <alignment horizontal="center" vertical="center"/>
    </xf>
    <xf numFmtId="187" fontId="4" fillId="0" borderId="21" xfId="0" applyNumberFormat="1" applyFont="1" applyBorder="1" applyAlignment="1">
      <alignment horizontal="center" vertical="center"/>
    </xf>
    <xf numFmtId="0" fontId="5" fillId="18" borderId="43" xfId="0" applyFont="1" applyFill="1" applyBorder="1" applyAlignment="1" applyProtection="1">
      <alignment horizontal="left" vertical="center" wrapText="1"/>
      <protection/>
    </xf>
    <xf numFmtId="0" fontId="32" fillId="0" borderId="16" xfId="53" applyFont="1" applyFill="1" applyBorder="1" applyAlignment="1" applyProtection="1">
      <alignment wrapText="1"/>
      <protection/>
    </xf>
    <xf numFmtId="0" fontId="4" fillId="0" borderId="46" xfId="0" applyFont="1" applyBorder="1" applyAlignment="1">
      <alignment horizontal="center" vertical="top" wrapText="1"/>
    </xf>
    <xf numFmtId="187" fontId="33" fillId="0" borderId="18" xfId="0" applyNumberFormat="1" applyFont="1" applyBorder="1" applyAlignment="1">
      <alignment horizontal="center" vertical="center"/>
    </xf>
    <xf numFmtId="187" fontId="33" fillId="0" borderId="27" xfId="0" applyNumberFormat="1" applyFont="1" applyBorder="1" applyAlignment="1">
      <alignment horizontal="center" vertical="center"/>
    </xf>
    <xf numFmtId="187" fontId="33" fillId="0" borderId="22" xfId="0" applyNumberFormat="1" applyFont="1" applyBorder="1" applyAlignment="1">
      <alignment horizontal="center" vertical="center"/>
    </xf>
    <xf numFmtId="187" fontId="33" fillId="0" borderId="25" xfId="0" applyNumberFormat="1" applyFont="1" applyBorder="1" applyAlignment="1">
      <alignment horizontal="center" vertical="center"/>
    </xf>
    <xf numFmtId="187" fontId="33" fillId="0" borderId="27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49" fontId="4" fillId="0" borderId="27" xfId="0" applyNumberFormat="1" applyFont="1" applyBorder="1" applyAlignment="1">
      <alignment vertical="top" wrapText="1"/>
    </xf>
    <xf numFmtId="190" fontId="4" fillId="0" borderId="27" xfId="0" applyNumberFormat="1" applyFont="1" applyBorder="1" applyAlignment="1">
      <alignment/>
    </xf>
    <xf numFmtId="190" fontId="4" fillId="0" borderId="25" xfId="0" applyNumberFormat="1" applyFont="1" applyBorder="1" applyAlignment="1">
      <alignment/>
    </xf>
    <xf numFmtId="190" fontId="0" fillId="0" borderId="27" xfId="0" applyNumberFormat="1" applyBorder="1" applyAlignment="1">
      <alignment/>
    </xf>
    <xf numFmtId="190" fontId="0" fillId="0" borderId="25" xfId="0" applyNumberFormat="1" applyBorder="1" applyAlignment="1">
      <alignment/>
    </xf>
    <xf numFmtId="190" fontId="0" fillId="0" borderId="36" xfId="0" applyNumberFormat="1" applyBorder="1" applyAlignment="1">
      <alignment/>
    </xf>
    <xf numFmtId="190" fontId="0" fillId="0" borderId="31" xfId="0" applyNumberFormat="1" applyBorder="1" applyAlignment="1">
      <alignment/>
    </xf>
    <xf numFmtId="187" fontId="0" fillId="0" borderId="27" xfId="0" applyNumberFormat="1" applyBorder="1" applyAlignment="1">
      <alignment/>
    </xf>
    <xf numFmtId="187" fontId="0" fillId="0" borderId="25" xfId="0" applyNumberFormat="1" applyBorder="1" applyAlignment="1">
      <alignment/>
    </xf>
    <xf numFmtId="2" fontId="33" fillId="0" borderId="27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27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26" xfId="0" applyFont="1" applyBorder="1" applyAlignment="1">
      <alignment/>
    </xf>
    <xf numFmtId="186" fontId="32" fillId="0" borderId="27" xfId="0" applyNumberFormat="1" applyFont="1" applyBorder="1" applyAlignment="1">
      <alignment/>
    </xf>
    <xf numFmtId="186" fontId="33" fillId="0" borderId="36" xfId="0" applyNumberFormat="1" applyFont="1" applyBorder="1" applyAlignment="1">
      <alignment/>
    </xf>
    <xf numFmtId="186" fontId="33" fillId="0" borderId="17" xfId="0" applyNumberFormat="1" applyFont="1" applyBorder="1" applyAlignment="1">
      <alignment/>
    </xf>
    <xf numFmtId="186" fontId="33" fillId="0" borderId="27" xfId="0" applyNumberFormat="1" applyFont="1" applyBorder="1" applyAlignment="1">
      <alignment/>
    </xf>
    <xf numFmtId="180" fontId="0" fillId="0" borderId="27" xfId="0" applyNumberFormat="1" applyBorder="1" applyAlignment="1">
      <alignment vertical="top" wrapText="1"/>
    </xf>
    <xf numFmtId="1" fontId="4" fillId="0" borderId="27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42" xfId="0" applyFont="1" applyBorder="1" applyAlignment="1">
      <alignment vertical="top" wrapText="1"/>
    </xf>
    <xf numFmtId="0" fontId="7" fillId="0" borderId="42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186" fontId="33" fillId="0" borderId="38" xfId="0" applyNumberFormat="1" applyFont="1" applyFill="1" applyBorder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6" fontId="32" fillId="0" borderId="21" xfId="0" applyNumberFormat="1" applyFont="1" applyFill="1" applyBorder="1" applyAlignment="1">
      <alignment/>
    </xf>
    <xf numFmtId="186" fontId="33" fillId="0" borderId="43" xfId="0" applyNumberFormat="1" applyFont="1" applyBorder="1" applyAlignment="1">
      <alignment/>
    </xf>
    <xf numFmtId="186" fontId="33" fillId="0" borderId="59" xfId="0" applyNumberFormat="1" applyFont="1" applyBorder="1" applyAlignment="1">
      <alignment/>
    </xf>
    <xf numFmtId="0" fontId="4" fillId="0" borderId="38" xfId="0" applyFont="1" applyBorder="1" applyAlignment="1">
      <alignment horizontal="center"/>
    </xf>
    <xf numFmtId="2" fontId="33" fillId="0" borderId="43" xfId="0" applyNumberFormat="1" applyFont="1" applyBorder="1" applyAlignment="1">
      <alignment/>
    </xf>
    <xf numFmtId="0" fontId="33" fillId="0" borderId="43" xfId="0" applyFont="1" applyBorder="1" applyAlignment="1">
      <alignment/>
    </xf>
    <xf numFmtId="0" fontId="33" fillId="0" borderId="42" xfId="0" applyFont="1" applyBorder="1" applyAlignment="1">
      <alignment/>
    </xf>
    <xf numFmtId="186" fontId="32" fillId="0" borderId="43" xfId="0" applyNumberFormat="1" applyFont="1" applyBorder="1" applyAlignment="1">
      <alignment/>
    </xf>
    <xf numFmtId="186" fontId="33" fillId="0" borderId="44" xfId="0" applyNumberFormat="1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60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9" xfId="0" applyFont="1" applyBorder="1" applyAlignment="1">
      <alignment/>
    </xf>
    <xf numFmtId="2" fontId="33" fillId="0" borderId="59" xfId="0" applyNumberFormat="1" applyFont="1" applyBorder="1" applyAlignment="1">
      <alignment/>
    </xf>
    <xf numFmtId="0" fontId="33" fillId="0" borderId="59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60" xfId="0" applyFont="1" applyBorder="1" applyAlignment="1">
      <alignment/>
    </xf>
    <xf numFmtId="186" fontId="32" fillId="0" borderId="59" xfId="0" applyNumberFormat="1" applyFont="1" applyBorder="1" applyAlignment="1">
      <alignment/>
    </xf>
    <xf numFmtId="186" fontId="33" fillId="0" borderId="61" xfId="0" applyNumberFormat="1" applyFont="1" applyBorder="1" applyAlignment="1">
      <alignment/>
    </xf>
    <xf numFmtId="186" fontId="32" fillId="0" borderId="38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186" fontId="32" fillId="0" borderId="21" xfId="0" applyNumberFormat="1" applyFont="1" applyBorder="1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186" fontId="4" fillId="0" borderId="27" xfId="0" applyNumberFormat="1" applyFont="1" applyBorder="1" applyAlignment="1">
      <alignment/>
    </xf>
    <xf numFmtId="0" fontId="33" fillId="0" borderId="2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2" fontId="33" fillId="0" borderId="21" xfId="0" applyNumberFormat="1" applyFont="1" applyFill="1" applyBorder="1" applyAlignment="1">
      <alignment/>
    </xf>
    <xf numFmtId="2" fontId="33" fillId="0" borderId="27" xfId="0" applyNumberFormat="1" applyFont="1" applyFill="1" applyBorder="1" applyAlignment="1">
      <alignment/>
    </xf>
    <xf numFmtId="186" fontId="33" fillId="0" borderId="27" xfId="0" applyNumberFormat="1" applyFont="1" applyFill="1" applyBorder="1" applyAlignment="1">
      <alignment/>
    </xf>
    <xf numFmtId="186" fontId="32" fillId="0" borderId="50" xfId="0" applyNumberFormat="1" applyFont="1" applyBorder="1" applyAlignment="1">
      <alignment/>
    </xf>
    <xf numFmtId="0" fontId="4" fillId="15" borderId="43" xfId="0" applyFont="1" applyFill="1" applyBorder="1" applyAlignment="1" applyProtection="1">
      <alignment horizontal="right" vertical="center" wrapText="1"/>
      <protection/>
    </xf>
    <xf numFmtId="186" fontId="32" fillId="0" borderId="0" xfId="0" applyNumberFormat="1" applyFont="1" applyBorder="1" applyAlignment="1">
      <alignment/>
    </xf>
    <xf numFmtId="186" fontId="32" fillId="0" borderId="17" xfId="0" applyNumberFormat="1" applyFont="1" applyBorder="1" applyAlignment="1">
      <alignment/>
    </xf>
    <xf numFmtId="186" fontId="33" fillId="0" borderId="43" xfId="0" applyNumberFormat="1" applyFont="1" applyFill="1" applyBorder="1" applyAlignment="1">
      <alignment/>
    </xf>
    <xf numFmtId="186" fontId="32" fillId="0" borderId="38" xfId="0" applyNumberFormat="1" applyFont="1" applyBorder="1" applyAlignment="1">
      <alignment/>
    </xf>
    <xf numFmtId="49" fontId="6" fillId="0" borderId="0" xfId="0" applyNumberFormat="1" applyFont="1" applyAlignment="1">
      <alignment horizontal="center" vertical="distributed" wrapText="1"/>
    </xf>
    <xf numFmtId="49" fontId="6" fillId="0" borderId="0" xfId="0" applyNumberFormat="1" applyFont="1" applyAlignment="1">
      <alignment horizontal="center" vertical="distributed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9" fontId="30" fillId="0" borderId="0" xfId="0" applyNumberFormat="1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 (2)" xfId="61"/>
    <cellStyle name="Тысячи_Лист1 (2)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J47"/>
  <sheetViews>
    <sheetView showGridLines="0" zoomScale="75" zoomScaleNormal="75" workbookViewId="0" topLeftCell="A1">
      <selection activeCell="G36" sqref="G36"/>
    </sheetView>
  </sheetViews>
  <sheetFormatPr defaultColWidth="9.00390625" defaultRowHeight="12.75"/>
  <cols>
    <col min="1" max="8" width="9.125" style="147" customWidth="1"/>
    <col min="9" max="9" width="20.625" style="147" customWidth="1"/>
    <col min="10" max="16384" width="9.125" style="147" customWidth="1"/>
  </cols>
  <sheetData>
    <row r="16" spans="1:9" ht="102.75" customHeight="1">
      <c r="A16" s="328" t="s">
        <v>336</v>
      </c>
      <c r="B16" s="329"/>
      <c r="C16" s="329"/>
      <c r="D16" s="329"/>
      <c r="E16" s="329"/>
      <c r="F16" s="329"/>
      <c r="G16" s="329"/>
      <c r="H16" s="329"/>
      <c r="I16" s="329"/>
    </row>
    <row r="18" spans="1:9" ht="15.75">
      <c r="A18" s="330"/>
      <c r="B18" s="330"/>
      <c r="C18" s="330"/>
      <c r="D18" s="330"/>
      <c r="E18" s="330"/>
      <c r="F18" s="330"/>
      <c r="G18" s="330"/>
      <c r="H18" s="330"/>
      <c r="I18" s="330"/>
    </row>
    <row r="19" spans="1:8" ht="15.75">
      <c r="A19" s="270"/>
      <c r="B19" s="270"/>
      <c r="C19" s="270"/>
      <c r="D19" s="270"/>
      <c r="E19" s="270"/>
      <c r="F19" s="270"/>
      <c r="G19" s="270"/>
      <c r="H19" s="270"/>
    </row>
    <row r="20" spans="1:8" ht="15.75">
      <c r="A20" s="270"/>
      <c r="B20" s="270"/>
      <c r="C20" s="270"/>
      <c r="D20" s="270"/>
      <c r="E20" s="270"/>
      <c r="F20" s="270"/>
      <c r="G20" s="270"/>
      <c r="H20" s="270"/>
    </row>
    <row r="21" spans="1:10" ht="15.75">
      <c r="A21" s="270"/>
      <c r="B21" s="271"/>
      <c r="C21" s="272"/>
      <c r="D21" s="273"/>
      <c r="E21" s="273"/>
      <c r="F21" s="273"/>
      <c r="G21" s="273"/>
      <c r="H21" s="273"/>
      <c r="I21" s="271"/>
      <c r="J21" s="274"/>
    </row>
    <row r="22" spans="1:8" ht="15.75">
      <c r="A22" s="270"/>
      <c r="B22" s="270"/>
      <c r="C22" s="272"/>
      <c r="D22" s="272"/>
      <c r="E22" s="272"/>
      <c r="F22" s="272"/>
      <c r="G22" s="272"/>
      <c r="H22" s="272"/>
    </row>
    <row r="23" spans="3:8" ht="15.75">
      <c r="C23" s="272"/>
      <c r="D23" s="273"/>
      <c r="E23" s="273"/>
      <c r="F23" s="273"/>
      <c r="G23" s="273"/>
      <c r="H23" s="273"/>
    </row>
    <row r="26" spans="1:6" ht="15.75">
      <c r="A26" s="270"/>
      <c r="D26" s="270"/>
      <c r="E26" s="270"/>
      <c r="F26" s="270"/>
    </row>
    <row r="44" spans="1:8" ht="15">
      <c r="A44" s="147" t="s">
        <v>333</v>
      </c>
      <c r="B44" s="331"/>
      <c r="C44" s="331"/>
      <c r="D44" s="331"/>
      <c r="E44" s="331"/>
      <c r="F44" s="331"/>
      <c r="G44" s="331"/>
      <c r="H44" s="331"/>
    </row>
    <row r="46" spans="1:8" ht="15">
      <c r="A46" s="147" t="s">
        <v>334</v>
      </c>
      <c r="C46" s="331"/>
      <c r="D46" s="331"/>
      <c r="E46" s="331"/>
      <c r="F46" s="331"/>
      <c r="G46" s="331"/>
      <c r="H46" s="331"/>
    </row>
    <row r="47" ht="15.75">
      <c r="E47" s="270" t="s">
        <v>335</v>
      </c>
    </row>
  </sheetData>
  <sheetProtection/>
  <mergeCells count="4">
    <mergeCell ref="A16:I16"/>
    <mergeCell ref="A18:I18"/>
    <mergeCell ref="C46:H46"/>
    <mergeCell ref="B44:H44"/>
  </mergeCells>
  <printOptions/>
  <pageMargins left="0.75" right="0.75" top="1" bottom="1" header="0.5" footer="0.5"/>
  <pageSetup fitToHeight="1" fitToWidth="1"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7"/>
  <sheetViews>
    <sheetView zoomScale="75" zoomScaleNormal="75" zoomScalePageLayoutView="0" workbookViewId="0" topLeftCell="A1">
      <selection activeCell="I38" sqref="I38"/>
    </sheetView>
  </sheetViews>
  <sheetFormatPr defaultColWidth="9.00390625" defaultRowHeight="12.75"/>
  <cols>
    <col min="1" max="1" width="44.00390625" style="0" customWidth="1"/>
    <col min="2" max="2" width="19.00390625" style="0" customWidth="1"/>
    <col min="3" max="4" width="11.75390625" style="1" customWidth="1"/>
    <col min="5" max="7" width="11.75390625" style="0" customWidth="1"/>
  </cols>
  <sheetData>
    <row r="1" spans="1:7" ht="15.75" thickBot="1">
      <c r="A1" s="1"/>
      <c r="B1" s="1"/>
      <c r="E1" s="1"/>
      <c r="F1" s="1"/>
      <c r="G1" s="3"/>
    </row>
    <row r="2" spans="1:7" ht="16.5" thickBot="1">
      <c r="A2" s="101" t="s">
        <v>0</v>
      </c>
      <c r="B2" s="108" t="s">
        <v>8</v>
      </c>
      <c r="C2" s="150" t="s">
        <v>293</v>
      </c>
      <c r="D2" s="150" t="s">
        <v>294</v>
      </c>
      <c r="E2" s="332" t="s">
        <v>2</v>
      </c>
      <c r="F2" s="333"/>
      <c r="G2" s="334"/>
    </row>
    <row r="3" spans="1:7" ht="16.5" thickBot="1">
      <c r="A3" s="104"/>
      <c r="B3" s="109" t="s">
        <v>9</v>
      </c>
      <c r="C3" s="151" t="s">
        <v>227</v>
      </c>
      <c r="D3" s="151" t="s">
        <v>229</v>
      </c>
      <c r="E3" s="105" t="s">
        <v>232</v>
      </c>
      <c r="F3" s="152" t="s">
        <v>285</v>
      </c>
      <c r="G3" s="105" t="s">
        <v>310</v>
      </c>
    </row>
    <row r="4" spans="1:7" ht="15">
      <c r="A4" s="193"/>
      <c r="B4" s="136"/>
      <c r="C4" s="4"/>
      <c r="D4" s="4"/>
      <c r="E4" s="25"/>
      <c r="F4" s="4"/>
      <c r="G4" s="25"/>
    </row>
    <row r="5" spans="1:7" ht="31.5">
      <c r="A5" s="194" t="s">
        <v>132</v>
      </c>
      <c r="B5" s="195"/>
      <c r="C5" s="39"/>
      <c r="D5" s="39"/>
      <c r="E5" s="39"/>
      <c r="F5" s="39"/>
      <c r="G5" s="39"/>
    </row>
    <row r="6" spans="1:7" ht="0.75" customHeight="1">
      <c r="A6" s="196"/>
      <c r="B6" s="197"/>
      <c r="C6" s="51"/>
      <c r="D6" s="51"/>
      <c r="E6" s="51"/>
      <c r="F6" s="51"/>
      <c r="G6" s="51"/>
    </row>
    <row r="7" spans="1:7" ht="45">
      <c r="A7" s="198" t="s">
        <v>256</v>
      </c>
      <c r="B7" s="199" t="s">
        <v>242</v>
      </c>
      <c r="C7" s="39"/>
      <c r="D7" s="39"/>
      <c r="E7" s="70"/>
      <c r="F7" s="39"/>
      <c r="G7" s="70"/>
    </row>
    <row r="8" spans="1:7" ht="15">
      <c r="A8" s="163" t="s">
        <v>244</v>
      </c>
      <c r="B8" s="200"/>
      <c r="C8" s="122"/>
      <c r="D8" s="122"/>
      <c r="E8" s="51"/>
      <c r="F8" s="122"/>
      <c r="G8" s="51"/>
    </row>
    <row r="9" spans="1:7" ht="30">
      <c r="A9" s="141" t="s">
        <v>6</v>
      </c>
      <c r="B9" s="201" t="s">
        <v>242</v>
      </c>
      <c r="C9" s="122"/>
      <c r="D9" s="122"/>
      <c r="E9" s="39"/>
      <c r="F9" s="122"/>
      <c r="G9" s="39"/>
    </row>
    <row r="10" spans="1:7" ht="30">
      <c r="A10" s="141" t="s">
        <v>243</v>
      </c>
      <c r="B10" s="201" t="s">
        <v>242</v>
      </c>
      <c r="C10" s="122"/>
      <c r="D10" s="122"/>
      <c r="E10" s="51"/>
      <c r="F10" s="122"/>
      <c r="G10" s="51"/>
    </row>
    <row r="11" spans="1:7" ht="30">
      <c r="A11" s="164" t="s">
        <v>211</v>
      </c>
      <c r="B11" s="201" t="s">
        <v>242</v>
      </c>
      <c r="C11" s="123"/>
      <c r="D11" s="123"/>
      <c r="E11" s="74"/>
      <c r="F11" s="123"/>
      <c r="G11" s="74"/>
    </row>
    <row r="12" spans="1:7" ht="45">
      <c r="A12" s="163" t="s">
        <v>133</v>
      </c>
      <c r="B12" s="201" t="s">
        <v>242</v>
      </c>
      <c r="C12" s="123"/>
      <c r="D12" s="123"/>
      <c r="E12" s="74"/>
      <c r="F12" s="123"/>
      <c r="G12" s="74"/>
    </row>
    <row r="13" spans="1:7" ht="45">
      <c r="A13" s="163" t="s">
        <v>236</v>
      </c>
      <c r="B13" s="154" t="s">
        <v>247</v>
      </c>
      <c r="C13" s="123">
        <v>16.8</v>
      </c>
      <c r="D13" s="123">
        <v>16.92</v>
      </c>
      <c r="E13" s="74">
        <v>16.95</v>
      </c>
      <c r="F13" s="123">
        <v>17</v>
      </c>
      <c r="G13" s="74">
        <v>17</v>
      </c>
    </row>
    <row r="14" spans="1:7" ht="45">
      <c r="A14" s="163" t="s">
        <v>257</v>
      </c>
      <c r="B14" s="154" t="s">
        <v>7</v>
      </c>
      <c r="C14" s="123">
        <v>97</v>
      </c>
      <c r="D14" s="123">
        <v>98</v>
      </c>
      <c r="E14" s="74">
        <v>98.9</v>
      </c>
      <c r="F14" s="123">
        <v>99</v>
      </c>
      <c r="G14" s="74">
        <v>99</v>
      </c>
    </row>
    <row r="15" spans="1:8" ht="52.5" customHeight="1">
      <c r="A15" s="164" t="s">
        <v>216</v>
      </c>
      <c r="B15" s="200"/>
      <c r="C15" s="123"/>
      <c r="D15" s="123"/>
      <c r="E15" s="74"/>
      <c r="F15" s="123"/>
      <c r="G15" s="74"/>
      <c r="H15" s="1"/>
    </row>
    <row r="16" spans="1:8" ht="18" customHeight="1">
      <c r="A16" s="163" t="s">
        <v>237</v>
      </c>
      <c r="B16" s="154" t="s">
        <v>245</v>
      </c>
      <c r="C16" s="123"/>
      <c r="D16" s="123"/>
      <c r="E16" s="74"/>
      <c r="F16" s="123"/>
      <c r="G16" s="74"/>
      <c r="H16" s="1"/>
    </row>
    <row r="17" spans="1:8" ht="20.25" customHeight="1">
      <c r="A17" s="163" t="s">
        <v>238</v>
      </c>
      <c r="B17" s="154" t="s">
        <v>245</v>
      </c>
      <c r="C17" s="123"/>
      <c r="D17" s="123"/>
      <c r="E17" s="74"/>
      <c r="F17" s="123"/>
      <c r="G17" s="74"/>
      <c r="H17" s="1"/>
    </row>
    <row r="18" spans="1:8" ht="18.75" customHeight="1">
      <c r="A18" s="163" t="s">
        <v>239</v>
      </c>
      <c r="B18" s="154" t="s">
        <v>245</v>
      </c>
      <c r="C18" s="123"/>
      <c r="D18" s="123"/>
      <c r="E18" s="74"/>
      <c r="F18" s="123"/>
      <c r="G18" s="74"/>
      <c r="H18" s="1"/>
    </row>
    <row r="19" spans="1:8" ht="30">
      <c r="A19" s="163" t="s">
        <v>240</v>
      </c>
      <c r="B19" s="154" t="s">
        <v>246</v>
      </c>
      <c r="C19" s="123"/>
      <c r="D19" s="123"/>
      <c r="E19" s="74"/>
      <c r="F19" s="123"/>
      <c r="G19" s="74"/>
      <c r="H19" s="1"/>
    </row>
    <row r="20" spans="1:8" ht="15">
      <c r="A20" s="164" t="s">
        <v>241</v>
      </c>
      <c r="B20" s="154"/>
      <c r="C20" s="123"/>
      <c r="D20" s="123"/>
      <c r="E20" s="74"/>
      <c r="F20" s="123"/>
      <c r="G20" s="74"/>
      <c r="H20" s="1"/>
    </row>
    <row r="21" spans="1:8" ht="36.75" customHeight="1">
      <c r="A21" s="164" t="s">
        <v>126</v>
      </c>
      <c r="B21" s="154" t="s">
        <v>228</v>
      </c>
      <c r="C21" s="123">
        <v>383</v>
      </c>
      <c r="D21" s="123">
        <v>383</v>
      </c>
      <c r="E21" s="74">
        <v>383</v>
      </c>
      <c r="F21" s="123">
        <v>383</v>
      </c>
      <c r="G21" s="74">
        <v>383</v>
      </c>
      <c r="H21" s="1"/>
    </row>
    <row r="22" spans="1:8" ht="32.25" customHeight="1">
      <c r="A22" s="164" t="s">
        <v>125</v>
      </c>
      <c r="B22" s="154"/>
      <c r="C22" s="123"/>
      <c r="D22" s="123"/>
      <c r="E22" s="74"/>
      <c r="F22" s="123"/>
      <c r="G22" s="74"/>
      <c r="H22" s="1"/>
    </row>
    <row r="23" spans="1:8" ht="27" customHeight="1">
      <c r="A23" s="164" t="s">
        <v>258</v>
      </c>
      <c r="B23" s="154" t="s">
        <v>228</v>
      </c>
      <c r="C23" s="123">
        <v>433</v>
      </c>
      <c r="D23" s="123">
        <v>433</v>
      </c>
      <c r="E23" s="74">
        <v>433</v>
      </c>
      <c r="F23" s="123">
        <v>433</v>
      </c>
      <c r="G23" s="74">
        <v>433</v>
      </c>
      <c r="H23" s="1"/>
    </row>
    <row r="24" spans="1:8" ht="30.75" customHeight="1">
      <c r="A24" s="164" t="s">
        <v>259</v>
      </c>
      <c r="B24" s="154" t="s">
        <v>228</v>
      </c>
      <c r="C24" s="123"/>
      <c r="D24" s="123"/>
      <c r="E24" s="74"/>
      <c r="F24" s="123"/>
      <c r="G24" s="74"/>
      <c r="H24" s="1"/>
    </row>
    <row r="25" spans="1:8" ht="30.75" customHeight="1">
      <c r="A25" s="163" t="s">
        <v>309</v>
      </c>
      <c r="B25" s="154" t="s">
        <v>228</v>
      </c>
      <c r="C25" s="123"/>
      <c r="D25" s="123"/>
      <c r="E25" s="74"/>
      <c r="F25" s="123"/>
      <c r="G25" s="74"/>
      <c r="H25" s="1"/>
    </row>
    <row r="26" spans="1:8" ht="34.5" customHeight="1">
      <c r="A26" s="164" t="s">
        <v>260</v>
      </c>
      <c r="B26" s="154" t="s">
        <v>228</v>
      </c>
      <c r="C26" s="123"/>
      <c r="D26" s="123"/>
      <c r="E26" s="74"/>
      <c r="F26" s="123"/>
      <c r="G26" s="74"/>
      <c r="H26" s="1"/>
    </row>
    <row r="27" spans="1:8" ht="33" customHeight="1">
      <c r="A27" s="141" t="s">
        <v>223</v>
      </c>
      <c r="B27" s="154"/>
      <c r="C27" s="123"/>
      <c r="D27" s="123"/>
      <c r="E27" s="74"/>
      <c r="F27" s="123"/>
      <c r="G27" s="74"/>
      <c r="H27" s="1"/>
    </row>
    <row r="28" spans="1:8" ht="30.75" customHeight="1">
      <c r="A28" s="163" t="s">
        <v>261</v>
      </c>
      <c r="B28" s="154" t="s">
        <v>228</v>
      </c>
      <c r="C28" s="123"/>
      <c r="D28" s="123"/>
      <c r="E28" s="74"/>
      <c r="F28" s="123"/>
      <c r="G28" s="74"/>
      <c r="H28" s="1"/>
    </row>
    <row r="29" spans="1:8" ht="30.75" customHeight="1">
      <c r="A29" s="163" t="s">
        <v>262</v>
      </c>
      <c r="B29" s="154" t="s">
        <v>228</v>
      </c>
      <c r="C29" s="123"/>
      <c r="D29" s="123"/>
      <c r="E29" s="74"/>
      <c r="F29" s="123"/>
      <c r="G29" s="74"/>
      <c r="H29" s="1"/>
    </row>
    <row r="30" spans="1:8" ht="30.75" customHeight="1">
      <c r="A30" s="163" t="s">
        <v>198</v>
      </c>
      <c r="B30" s="202"/>
      <c r="C30" s="123"/>
      <c r="D30" s="123"/>
      <c r="E30" s="74"/>
      <c r="F30" s="123"/>
      <c r="G30" s="74"/>
      <c r="H30" s="1"/>
    </row>
    <row r="31" spans="1:8" ht="30.75" customHeight="1">
      <c r="A31" s="163" t="s">
        <v>263</v>
      </c>
      <c r="B31" s="154" t="s">
        <v>264</v>
      </c>
      <c r="C31" s="123">
        <v>13.13</v>
      </c>
      <c r="D31" s="123">
        <v>13.13</v>
      </c>
      <c r="E31" s="74">
        <v>13.26</v>
      </c>
      <c r="F31" s="123">
        <v>13.35</v>
      </c>
      <c r="G31" s="74">
        <v>13.35</v>
      </c>
      <c r="H31" s="1"/>
    </row>
    <row r="32" spans="1:8" ht="30.75" customHeight="1">
      <c r="A32" s="163" t="s">
        <v>296</v>
      </c>
      <c r="B32" s="154" t="s">
        <v>127</v>
      </c>
      <c r="C32" s="123">
        <v>400</v>
      </c>
      <c r="D32" s="123">
        <v>400</v>
      </c>
      <c r="E32" s="74">
        <v>400</v>
      </c>
      <c r="F32" s="123">
        <v>400</v>
      </c>
      <c r="G32" s="74">
        <v>400</v>
      </c>
      <c r="H32" s="1"/>
    </row>
    <row r="33" spans="1:8" ht="30" customHeight="1">
      <c r="A33" s="163" t="s">
        <v>297</v>
      </c>
      <c r="B33" s="154" t="s">
        <v>127</v>
      </c>
      <c r="C33" s="123"/>
      <c r="D33" s="123"/>
      <c r="E33" s="74"/>
      <c r="F33" s="123"/>
      <c r="G33" s="74"/>
      <c r="H33" s="1"/>
    </row>
    <row r="34" spans="1:8" ht="34.5" customHeight="1">
      <c r="A34" s="163" t="s">
        <v>265</v>
      </c>
      <c r="B34" s="154" t="s">
        <v>266</v>
      </c>
      <c r="C34" s="123">
        <v>13.26</v>
      </c>
      <c r="D34" s="123">
        <v>13.26</v>
      </c>
      <c r="E34" s="74">
        <v>13.36</v>
      </c>
      <c r="F34" s="123">
        <v>13.4</v>
      </c>
      <c r="G34" s="74">
        <v>13.4</v>
      </c>
      <c r="H34" s="1"/>
    </row>
    <row r="35" spans="1:8" ht="34.5" customHeight="1">
      <c r="A35" s="163" t="s">
        <v>299</v>
      </c>
      <c r="B35" s="154" t="s">
        <v>266</v>
      </c>
      <c r="C35" s="123">
        <v>24.63</v>
      </c>
      <c r="D35" s="123">
        <v>24.63</v>
      </c>
      <c r="E35" s="74">
        <v>24.63</v>
      </c>
      <c r="F35" s="123">
        <v>24.7</v>
      </c>
      <c r="G35" s="74">
        <v>24.7</v>
      </c>
      <c r="H35" s="1"/>
    </row>
    <row r="36" spans="1:8" ht="34.5" customHeight="1">
      <c r="A36" s="203" t="s">
        <v>298</v>
      </c>
      <c r="B36" s="154" t="s">
        <v>267</v>
      </c>
      <c r="C36" s="123"/>
      <c r="D36" s="123"/>
      <c r="E36" s="74"/>
      <c r="F36" s="123"/>
      <c r="G36" s="74"/>
      <c r="H36" s="1"/>
    </row>
    <row r="37" spans="1:8" ht="30">
      <c r="A37" s="163" t="s">
        <v>300</v>
      </c>
      <c r="B37" s="154" t="s">
        <v>269</v>
      </c>
      <c r="C37" s="123">
        <v>1E-05</v>
      </c>
      <c r="D37" s="123">
        <v>1E-05</v>
      </c>
      <c r="E37" s="123">
        <v>1E-05</v>
      </c>
      <c r="F37" s="123">
        <v>1E-05</v>
      </c>
      <c r="G37" s="73">
        <v>1E-05</v>
      </c>
      <c r="H37" s="1"/>
    </row>
    <row r="38" spans="1:8" ht="30">
      <c r="A38" s="163" t="s">
        <v>301</v>
      </c>
      <c r="B38" s="154" t="s">
        <v>270</v>
      </c>
      <c r="C38" s="123">
        <v>1E-05</v>
      </c>
      <c r="D38" s="123">
        <v>1E-05</v>
      </c>
      <c r="E38" s="123">
        <v>1E-05</v>
      </c>
      <c r="F38" s="123">
        <v>1E-05</v>
      </c>
      <c r="G38" s="74">
        <v>1E-05</v>
      </c>
      <c r="H38" s="1"/>
    </row>
    <row r="39" spans="1:8" ht="63" customHeight="1">
      <c r="A39" s="164" t="s">
        <v>271</v>
      </c>
      <c r="B39" s="154" t="s">
        <v>268</v>
      </c>
      <c r="C39" s="123"/>
      <c r="D39" s="123"/>
      <c r="E39" s="74"/>
      <c r="F39" s="123"/>
      <c r="G39" s="73"/>
      <c r="H39" s="1"/>
    </row>
    <row r="40" spans="1:8" ht="60.75" thickBot="1">
      <c r="A40" s="204" t="s">
        <v>212</v>
      </c>
      <c r="B40" s="205" t="s">
        <v>7</v>
      </c>
      <c r="C40" s="124"/>
      <c r="D40" s="124"/>
      <c r="E40" s="79"/>
      <c r="F40" s="124"/>
      <c r="G40" s="79"/>
      <c r="H40" s="1"/>
    </row>
    <row r="41" spans="1:8" ht="15">
      <c r="A41" s="3"/>
      <c r="B41" s="3"/>
      <c r="E41" s="1"/>
      <c r="F41" s="1"/>
      <c r="H41" s="1"/>
    </row>
    <row r="42" spans="1:8" ht="15">
      <c r="A42" s="3"/>
      <c r="B42" s="3"/>
      <c r="E42" s="1"/>
      <c r="F42" s="1"/>
      <c r="G42" s="1"/>
      <c r="H42" s="1"/>
    </row>
    <row r="43" spans="1:8" ht="15">
      <c r="A43" s="3"/>
      <c r="B43" s="3"/>
      <c r="E43" s="1"/>
      <c r="F43" s="1"/>
      <c r="G43" s="1"/>
      <c r="H43" s="1"/>
    </row>
    <row r="44" spans="1:8" ht="15">
      <c r="A44" s="3"/>
      <c r="B44" s="3"/>
      <c r="E44" s="1"/>
      <c r="F44" s="1"/>
      <c r="G44" s="1"/>
      <c r="H44" s="1"/>
    </row>
    <row r="45" spans="1:8" ht="15">
      <c r="A45" s="3"/>
      <c r="B45" s="3"/>
      <c r="E45" s="1"/>
      <c r="F45" s="1"/>
      <c r="G45" s="1"/>
      <c r="H45" s="1"/>
    </row>
    <row r="46" spans="1:8" ht="15">
      <c r="A46" s="3"/>
      <c r="B46" s="3"/>
      <c r="E46" s="1"/>
      <c r="F46" s="1"/>
      <c r="G46" s="1"/>
      <c r="H46" s="1"/>
    </row>
    <row r="47" spans="1:8" ht="15">
      <c r="A47" s="3"/>
      <c r="B47" s="3"/>
      <c r="E47" s="1"/>
      <c r="F47" s="1"/>
      <c r="G47" s="1"/>
      <c r="H47" s="1"/>
    </row>
    <row r="48" spans="1:8" ht="15">
      <c r="A48" s="3"/>
      <c r="B48" s="3"/>
      <c r="E48" s="1"/>
      <c r="F48" s="1"/>
      <c r="G48" s="1"/>
      <c r="H48" s="1"/>
    </row>
    <row r="49" spans="1:8" ht="15">
      <c r="A49" s="3"/>
      <c r="B49" s="3"/>
      <c r="E49" s="1"/>
      <c r="F49" s="1"/>
      <c r="G49" s="1"/>
      <c r="H49" s="1"/>
    </row>
    <row r="50" spans="1:8" ht="15">
      <c r="A50" s="3"/>
      <c r="B50" s="3"/>
      <c r="E50" s="1"/>
      <c r="F50" s="1"/>
      <c r="G50" s="1"/>
      <c r="H50" s="1"/>
    </row>
    <row r="51" spans="1:8" ht="15">
      <c r="A51" s="3"/>
      <c r="B51" s="3"/>
      <c r="E51" s="1"/>
      <c r="F51" s="1"/>
      <c r="G51" s="1"/>
      <c r="H51" s="1"/>
    </row>
    <row r="52" spans="1:8" ht="15">
      <c r="A52" s="3"/>
      <c r="B52" s="3"/>
      <c r="E52" s="1"/>
      <c r="F52" s="1"/>
      <c r="G52" s="1"/>
      <c r="H52" s="1"/>
    </row>
    <row r="53" spans="1:8" ht="15">
      <c r="A53" s="3"/>
      <c r="B53" s="3"/>
      <c r="E53" s="1"/>
      <c r="F53" s="1"/>
      <c r="G53" s="1"/>
      <c r="H53" s="1"/>
    </row>
    <row r="54" spans="1:8" ht="15">
      <c r="A54" s="3"/>
      <c r="B54" s="3"/>
      <c r="E54" s="1"/>
      <c r="F54" s="1"/>
      <c r="G54" s="1"/>
      <c r="H54" s="1"/>
    </row>
    <row r="55" spans="1:8" ht="15">
      <c r="A55" s="3"/>
      <c r="B55" s="3"/>
      <c r="E55" s="1"/>
      <c r="F55" s="1"/>
      <c r="G55" s="1"/>
      <c r="H55" s="1"/>
    </row>
    <row r="56" spans="1:8" ht="15">
      <c r="A56" s="3"/>
      <c r="B56" s="3"/>
      <c r="E56" s="1"/>
      <c r="F56" s="1"/>
      <c r="G56" s="1"/>
      <c r="H56" s="1"/>
    </row>
    <row r="57" spans="1:8" ht="15">
      <c r="A57" s="3"/>
      <c r="B57" s="3"/>
      <c r="E57" s="1"/>
      <c r="F57" s="1"/>
      <c r="G57" s="1"/>
      <c r="H57" s="1"/>
    </row>
    <row r="58" spans="1:8" ht="15">
      <c r="A58" s="3"/>
      <c r="B58" s="3"/>
      <c r="E58" s="1"/>
      <c r="F58" s="1"/>
      <c r="G58" s="1"/>
      <c r="H58" s="1"/>
    </row>
    <row r="59" spans="1:8" ht="15">
      <c r="A59" s="3"/>
      <c r="B59" s="3"/>
      <c r="E59" s="1"/>
      <c r="F59" s="1"/>
      <c r="G59" s="1"/>
      <c r="H59" s="1"/>
    </row>
    <row r="60" spans="1:8" ht="15">
      <c r="A60" s="3"/>
      <c r="B60" s="3"/>
      <c r="E60" s="1"/>
      <c r="F60" s="1"/>
      <c r="G60" s="1"/>
      <c r="H60" s="1"/>
    </row>
    <row r="61" spans="1:8" ht="15">
      <c r="A61" s="3"/>
      <c r="B61" s="3"/>
      <c r="E61" s="1"/>
      <c r="F61" s="1"/>
      <c r="G61" s="1"/>
      <c r="H61" s="1"/>
    </row>
    <row r="62" spans="1:8" ht="15">
      <c r="A62" s="3"/>
      <c r="B62" s="3"/>
      <c r="E62" s="1"/>
      <c r="F62" s="1"/>
      <c r="G62" s="1"/>
      <c r="H62" s="1"/>
    </row>
    <row r="63" spans="1:8" ht="12.75">
      <c r="A63" s="1"/>
      <c r="B63" s="1"/>
      <c r="E63" s="1"/>
      <c r="F63" s="1"/>
      <c r="G63" s="1"/>
      <c r="H63" s="1"/>
    </row>
    <row r="64" spans="1:8" ht="12.75">
      <c r="A64" s="1"/>
      <c r="B64" s="1"/>
      <c r="E64" s="1"/>
      <c r="F64" s="1"/>
      <c r="G64" s="1"/>
      <c r="H64" s="1"/>
    </row>
    <row r="65" spans="1:8" ht="12.75">
      <c r="A65" s="1"/>
      <c r="B65" s="1"/>
      <c r="E65" s="1"/>
      <c r="F65" s="1"/>
      <c r="G65" s="1"/>
      <c r="H65" s="1"/>
    </row>
    <row r="66" spans="1:8" ht="12.75">
      <c r="A66" s="1"/>
      <c r="B66" s="1"/>
      <c r="E66" s="1"/>
      <c r="F66" s="1"/>
      <c r="G66" s="1"/>
      <c r="H66" s="1"/>
    </row>
    <row r="67" spans="1:8" ht="12.75">
      <c r="A67" s="1"/>
      <c r="B67" s="1"/>
      <c r="E67" s="1"/>
      <c r="F67" s="1"/>
      <c r="G67" s="1"/>
      <c r="H67" s="1"/>
    </row>
  </sheetData>
  <sheetProtection/>
  <mergeCells count="1">
    <mergeCell ref="E2:G2"/>
  </mergeCells>
  <printOptions/>
  <pageMargins left="0.3937007874015748" right="0.3937007874015748" top="0.5905511811023623" bottom="0.7874015748031497" header="0.5118110236220472" footer="0.5118110236220472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75" zoomScaleNormal="75" zoomScalePageLayoutView="0" workbookViewId="0" topLeftCell="A1">
      <selection activeCell="I38" sqref="I38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20.75390625" style="28" customWidth="1"/>
    <col min="4" max="5" width="10.875" style="0" customWidth="1"/>
    <col min="6" max="6" width="9.875" style="0" customWidth="1"/>
    <col min="7" max="7" width="11.125" style="0" customWidth="1"/>
    <col min="8" max="8" width="10.375" style="0" customWidth="1"/>
  </cols>
  <sheetData>
    <row r="1" ht="15.75" thickBot="1">
      <c r="H1" s="2"/>
    </row>
    <row r="2" spans="1:18" ht="16.5" thickBot="1">
      <c r="A2" s="101" t="s">
        <v>0</v>
      </c>
      <c r="B2" s="101" t="s">
        <v>1</v>
      </c>
      <c r="C2" s="102" t="s">
        <v>8</v>
      </c>
      <c r="D2" s="150" t="s">
        <v>293</v>
      </c>
      <c r="E2" s="150" t="s">
        <v>294</v>
      </c>
      <c r="F2" s="332" t="s">
        <v>2</v>
      </c>
      <c r="G2" s="333"/>
      <c r="H2" s="334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4"/>
      <c r="B3" s="104"/>
      <c r="C3" s="105" t="s">
        <v>9</v>
      </c>
      <c r="D3" s="151" t="s">
        <v>227</v>
      </c>
      <c r="E3" s="151" t="s">
        <v>229</v>
      </c>
      <c r="F3" s="105" t="s">
        <v>232</v>
      </c>
      <c r="G3" s="152" t="s">
        <v>285</v>
      </c>
      <c r="H3" s="105" t="s">
        <v>310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3"/>
      <c r="C4" s="87"/>
      <c r="D4" s="25"/>
      <c r="E4" s="209"/>
      <c r="F4" s="25"/>
      <c r="G4" s="90"/>
      <c r="H4" s="25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" customHeight="1">
      <c r="A5" s="106" t="s">
        <v>194</v>
      </c>
      <c r="B5" s="3"/>
      <c r="C5" s="41"/>
      <c r="D5" s="39"/>
      <c r="E5" s="3"/>
      <c r="F5" s="39"/>
      <c r="G5" s="3"/>
      <c r="H5" s="39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 hidden="1">
      <c r="A6" s="106"/>
      <c r="B6" s="3"/>
      <c r="C6" s="41"/>
      <c r="D6" s="39"/>
      <c r="E6" s="3"/>
      <c r="F6" s="39"/>
      <c r="G6" s="3"/>
      <c r="H6" s="39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32.25" customHeight="1">
      <c r="A7" s="164" t="s">
        <v>217</v>
      </c>
      <c r="B7" s="171"/>
      <c r="C7" s="141" t="s">
        <v>218</v>
      </c>
      <c r="D7" s="51">
        <v>7759</v>
      </c>
      <c r="E7" s="23">
        <f>D7*108.3/100</f>
        <v>8402.997</v>
      </c>
      <c r="F7" s="248">
        <f>E7*107.1/100</f>
        <v>8999.609787</v>
      </c>
      <c r="G7" s="249">
        <f>F7*106.9/100</f>
        <v>9620.582862303</v>
      </c>
      <c r="H7" s="248">
        <f>D7*124.9/100</f>
        <v>9690.991000000002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30">
      <c r="A8" s="155" t="s">
        <v>213</v>
      </c>
      <c r="B8" s="173"/>
      <c r="C8" s="142" t="s">
        <v>45</v>
      </c>
      <c r="D8" s="50"/>
      <c r="E8" s="14"/>
      <c r="F8" s="50"/>
      <c r="G8" s="14"/>
      <c r="H8" s="50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30">
      <c r="A9" s="161" t="s">
        <v>214</v>
      </c>
      <c r="B9" s="173"/>
      <c r="C9" s="142"/>
      <c r="D9" s="50"/>
      <c r="E9" s="14"/>
      <c r="F9" s="50"/>
      <c r="G9" s="14"/>
      <c r="H9" s="50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15">
      <c r="A10" s="155" t="s">
        <v>129</v>
      </c>
      <c r="B10" s="173"/>
      <c r="C10" s="142"/>
      <c r="D10" s="50"/>
      <c r="E10" s="14"/>
      <c r="F10" s="50"/>
      <c r="G10" s="14"/>
      <c r="H10" s="50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15">
      <c r="A11" s="155" t="s">
        <v>129</v>
      </c>
      <c r="B11" s="173"/>
      <c r="C11" s="142"/>
      <c r="D11" s="50"/>
      <c r="E11" s="14"/>
      <c r="F11" s="50"/>
      <c r="G11" s="14"/>
      <c r="H11" s="50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30">
      <c r="A12" s="155" t="s">
        <v>280</v>
      </c>
      <c r="B12" s="171"/>
      <c r="C12" s="141" t="s">
        <v>197</v>
      </c>
      <c r="D12" s="51"/>
      <c r="E12" s="23"/>
      <c r="F12" s="51"/>
      <c r="G12" s="23"/>
      <c r="H12" s="51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30">
      <c r="A13" s="161" t="s">
        <v>214</v>
      </c>
      <c r="B13" s="171"/>
      <c r="C13" s="141"/>
      <c r="D13" s="51"/>
      <c r="E13" s="23"/>
      <c r="F13" s="51"/>
      <c r="G13" s="23"/>
      <c r="H13" s="51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15">
      <c r="A14" s="155" t="s">
        <v>129</v>
      </c>
      <c r="B14" s="171"/>
      <c r="C14" s="141"/>
      <c r="D14" s="51"/>
      <c r="E14" s="23"/>
      <c r="F14" s="51"/>
      <c r="G14" s="23"/>
      <c r="H14" s="51"/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15">
      <c r="A15" s="155" t="s">
        <v>129</v>
      </c>
      <c r="B15" s="171"/>
      <c r="C15" s="141"/>
      <c r="D15" s="51"/>
      <c r="E15" s="23"/>
      <c r="F15" s="51"/>
      <c r="G15" s="23"/>
      <c r="H15" s="51"/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8" ht="33.75" customHeight="1">
      <c r="A16" s="207" t="s">
        <v>219</v>
      </c>
      <c r="B16" s="184"/>
      <c r="C16" s="141" t="s">
        <v>195</v>
      </c>
      <c r="D16" s="74">
        <v>1198</v>
      </c>
      <c r="E16" s="24">
        <v>1202</v>
      </c>
      <c r="F16" s="74">
        <v>1206</v>
      </c>
      <c r="G16" s="24">
        <v>1208</v>
      </c>
      <c r="H16" s="74">
        <v>1210</v>
      </c>
    </row>
    <row r="17" spans="1:8" ht="30.75" customHeight="1">
      <c r="A17" s="161" t="s">
        <v>214</v>
      </c>
      <c r="B17" s="184"/>
      <c r="C17" s="142"/>
      <c r="D17" s="74"/>
      <c r="E17" s="24"/>
      <c r="F17" s="74"/>
      <c r="G17" s="24"/>
      <c r="H17" s="74"/>
    </row>
    <row r="18" spans="1:8" ht="15" customHeight="1">
      <c r="A18" s="155" t="s">
        <v>328</v>
      </c>
      <c r="B18" s="184"/>
      <c r="C18" s="142"/>
      <c r="D18" s="74">
        <v>568</v>
      </c>
      <c r="E18" s="24">
        <v>570</v>
      </c>
      <c r="F18" s="74">
        <v>571</v>
      </c>
      <c r="G18" s="24">
        <v>573</v>
      </c>
      <c r="H18" s="74">
        <v>575</v>
      </c>
    </row>
    <row r="19" spans="1:8" ht="15" customHeight="1">
      <c r="A19" s="155" t="s">
        <v>329</v>
      </c>
      <c r="B19" s="184"/>
      <c r="C19" s="142"/>
      <c r="D19" s="74">
        <v>628</v>
      </c>
      <c r="E19" s="24">
        <v>630</v>
      </c>
      <c r="F19" s="74">
        <v>632</v>
      </c>
      <c r="G19" s="24">
        <v>633</v>
      </c>
      <c r="H19" s="74">
        <v>635</v>
      </c>
    </row>
    <row r="20" spans="1:8" ht="33.75" customHeight="1">
      <c r="A20" s="155" t="s">
        <v>220</v>
      </c>
      <c r="B20" s="184"/>
      <c r="C20" s="142" t="s">
        <v>196</v>
      </c>
      <c r="D20" s="74">
        <v>39.93</v>
      </c>
      <c r="E20" s="24">
        <v>40.07</v>
      </c>
      <c r="F20" s="74">
        <v>40.2</v>
      </c>
      <c r="G20" s="24">
        <v>40.27</v>
      </c>
      <c r="H20" s="74">
        <v>40.37</v>
      </c>
    </row>
    <row r="21" spans="1:8" ht="33.75" customHeight="1">
      <c r="A21" s="161" t="s">
        <v>214</v>
      </c>
      <c r="B21" s="184"/>
      <c r="C21" s="142"/>
      <c r="D21" s="74"/>
      <c r="E21" s="24"/>
      <c r="F21" s="74"/>
      <c r="G21" s="24"/>
      <c r="H21" s="74"/>
    </row>
    <row r="22" spans="1:8" ht="14.25" customHeight="1">
      <c r="A22" s="155" t="s">
        <v>328</v>
      </c>
      <c r="B22" s="184"/>
      <c r="C22" s="142"/>
      <c r="D22" s="78">
        <v>18.93</v>
      </c>
      <c r="E22" s="24">
        <v>19</v>
      </c>
      <c r="F22" s="74">
        <v>19.03</v>
      </c>
      <c r="G22" s="24">
        <v>19.1</v>
      </c>
      <c r="H22" s="74">
        <v>19.17</v>
      </c>
    </row>
    <row r="23" spans="1:8" ht="15.75" customHeight="1">
      <c r="A23" s="155" t="s">
        <v>329</v>
      </c>
      <c r="B23" s="184"/>
      <c r="C23" s="141"/>
      <c r="D23" s="74">
        <v>20.93</v>
      </c>
      <c r="E23" s="24">
        <v>21</v>
      </c>
      <c r="F23" s="74">
        <v>21.07</v>
      </c>
      <c r="G23" s="24">
        <v>21.1</v>
      </c>
      <c r="H23" s="74">
        <v>21.18</v>
      </c>
    </row>
    <row r="24" spans="1:8" ht="60">
      <c r="A24" s="207" t="s">
        <v>283</v>
      </c>
      <c r="B24" s="137"/>
      <c r="C24" s="142" t="s">
        <v>284</v>
      </c>
      <c r="D24" s="74"/>
      <c r="E24" s="13"/>
      <c r="F24" s="73"/>
      <c r="G24" s="13"/>
      <c r="H24" s="73"/>
    </row>
    <row r="25" spans="1:8" ht="45.75" thickBot="1">
      <c r="A25" s="208" t="s">
        <v>282</v>
      </c>
      <c r="B25" s="206"/>
      <c r="C25" s="242" t="s">
        <v>284</v>
      </c>
      <c r="D25" s="79"/>
      <c r="E25" s="63"/>
      <c r="F25" s="79"/>
      <c r="G25" s="63"/>
      <c r="H25" s="79"/>
    </row>
  </sheetData>
  <sheetProtection/>
  <mergeCells count="1">
    <mergeCell ref="F2:H2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6:J46"/>
  <sheetViews>
    <sheetView zoomScale="75" zoomScaleNormal="75" zoomScalePageLayoutView="0" workbookViewId="0" topLeftCell="A13">
      <selection activeCell="F53" sqref="F53"/>
    </sheetView>
  </sheetViews>
  <sheetFormatPr defaultColWidth="9.00390625" defaultRowHeight="12.75"/>
  <cols>
    <col min="1" max="16384" width="9.125" style="147" customWidth="1"/>
  </cols>
  <sheetData>
    <row r="16" spans="1:10" ht="15.75">
      <c r="A16" s="340" t="s">
        <v>314</v>
      </c>
      <c r="B16" s="340"/>
      <c r="C16" s="340"/>
      <c r="D16" s="340"/>
      <c r="E16" s="340"/>
      <c r="F16" s="340"/>
      <c r="G16" s="340"/>
      <c r="H16" s="340"/>
      <c r="I16" s="340"/>
      <c r="J16" s="340"/>
    </row>
    <row r="17" spans="1:10" ht="15.75">
      <c r="A17" s="220"/>
      <c r="B17" s="220"/>
      <c r="C17" s="220"/>
      <c r="D17" s="220"/>
      <c r="E17" s="220"/>
      <c r="F17" s="220"/>
      <c r="G17" s="220"/>
      <c r="H17" s="220"/>
      <c r="I17" s="220"/>
      <c r="J17" s="220"/>
    </row>
    <row r="18" spans="1:10" ht="15.75">
      <c r="A18" s="340" t="s">
        <v>315</v>
      </c>
      <c r="B18" s="340"/>
      <c r="C18" s="340"/>
      <c r="D18" s="340"/>
      <c r="E18" s="340"/>
      <c r="F18" s="340"/>
      <c r="G18" s="340"/>
      <c r="H18" s="340"/>
      <c r="I18" s="340"/>
      <c r="J18" s="340"/>
    </row>
    <row r="19" spans="1:10" ht="15.75">
      <c r="A19" s="221"/>
      <c r="B19" s="221"/>
      <c r="C19" s="221"/>
      <c r="D19" s="221"/>
      <c r="E19" s="221"/>
      <c r="F19" s="221"/>
      <c r="G19" s="221"/>
      <c r="H19" s="221"/>
      <c r="I19" s="220"/>
      <c r="J19" s="220"/>
    </row>
    <row r="20" spans="1:10" ht="18.75">
      <c r="A20" s="341" t="s">
        <v>311</v>
      </c>
      <c r="B20" s="341"/>
      <c r="C20" s="341"/>
      <c r="D20" s="341"/>
      <c r="E20" s="341"/>
      <c r="F20" s="341"/>
      <c r="G20" s="341"/>
      <c r="H20" s="341"/>
      <c r="I20" s="341"/>
      <c r="J20" s="341"/>
    </row>
    <row r="21" spans="1:10" ht="18.75">
      <c r="A21" s="342" t="s">
        <v>312</v>
      </c>
      <c r="B21" s="342"/>
      <c r="C21" s="342"/>
      <c r="D21" s="342"/>
      <c r="E21" s="342"/>
      <c r="F21" s="342"/>
      <c r="G21" s="342"/>
      <c r="H21" s="342"/>
      <c r="I21" s="342"/>
      <c r="J21" s="342"/>
    </row>
    <row r="22" spans="1:10" ht="18.75">
      <c r="A22" s="341" t="s">
        <v>313</v>
      </c>
      <c r="B22" s="341"/>
      <c r="C22" s="341"/>
      <c r="D22" s="341"/>
      <c r="E22" s="341"/>
      <c r="F22" s="341"/>
      <c r="G22" s="341"/>
      <c r="H22" s="341"/>
      <c r="I22" s="341"/>
      <c r="J22" s="341"/>
    </row>
    <row r="23" spans="1:10" ht="15.75">
      <c r="A23" s="220"/>
      <c r="B23" s="220"/>
      <c r="C23" s="220"/>
      <c r="D23" s="220"/>
      <c r="E23" s="220"/>
      <c r="F23" s="220"/>
      <c r="G23" s="220"/>
      <c r="H23" s="220"/>
      <c r="I23" s="220"/>
      <c r="J23" s="220"/>
    </row>
    <row r="24" spans="1:10" ht="15.75">
      <c r="A24" s="220"/>
      <c r="B24" s="220"/>
      <c r="C24" s="220"/>
      <c r="D24" s="220"/>
      <c r="E24" s="220"/>
      <c r="F24" s="220"/>
      <c r="G24" s="220"/>
      <c r="H24" s="220"/>
      <c r="I24" s="220"/>
      <c r="J24" s="220"/>
    </row>
    <row r="25" spans="1:10" ht="15.75">
      <c r="A25" s="220"/>
      <c r="B25" s="220"/>
      <c r="C25" s="220"/>
      <c r="D25" s="220"/>
      <c r="E25" s="220"/>
      <c r="F25" s="220"/>
      <c r="G25" s="220"/>
      <c r="H25" s="220"/>
      <c r="I25" s="220"/>
      <c r="J25" s="220"/>
    </row>
    <row r="26" spans="1:10" ht="18.75">
      <c r="A26" s="341" t="s">
        <v>316</v>
      </c>
      <c r="B26" s="341"/>
      <c r="C26" s="341"/>
      <c r="D26" s="341"/>
      <c r="E26" s="341"/>
      <c r="F26" s="341"/>
      <c r="G26" s="341"/>
      <c r="H26" s="341"/>
      <c r="I26" s="341"/>
      <c r="J26" s="341"/>
    </row>
    <row r="43" spans="1:10" ht="15.75">
      <c r="A43" s="339"/>
      <c r="B43" s="339"/>
      <c r="C43" s="339"/>
      <c r="D43" s="339"/>
      <c r="E43" s="339"/>
      <c r="F43" s="339"/>
      <c r="G43" s="339"/>
      <c r="H43" s="339"/>
      <c r="I43" s="339"/>
      <c r="J43" s="339"/>
    </row>
    <row r="44" spans="1:10" ht="15.75">
      <c r="A44" s="339"/>
      <c r="B44" s="339"/>
      <c r="C44" s="339"/>
      <c r="D44" s="339"/>
      <c r="E44" s="339"/>
      <c r="F44" s="339"/>
      <c r="G44" s="339"/>
      <c r="H44" s="339"/>
      <c r="I44" s="339"/>
      <c r="J44" s="339"/>
    </row>
    <row r="45" spans="1:10" ht="15.75">
      <c r="A45" s="339"/>
      <c r="B45" s="339"/>
      <c r="C45" s="339"/>
      <c r="D45" s="339"/>
      <c r="E45" s="339"/>
      <c r="F45" s="339"/>
      <c r="G45" s="339"/>
      <c r="H45" s="339"/>
      <c r="I45" s="339"/>
      <c r="J45" s="339"/>
    </row>
    <row r="46" spans="1:10" ht="15.75">
      <c r="A46" s="339"/>
      <c r="B46" s="339"/>
      <c r="C46" s="339"/>
      <c r="D46" s="339"/>
      <c r="E46" s="339"/>
      <c r="F46" s="339"/>
      <c r="G46" s="339"/>
      <c r="H46" s="339"/>
      <c r="I46" s="339"/>
      <c r="J46" s="339"/>
    </row>
  </sheetData>
  <sheetProtection/>
  <mergeCells count="10">
    <mergeCell ref="A46:J46"/>
    <mergeCell ref="A16:J16"/>
    <mergeCell ref="A18:J18"/>
    <mergeCell ref="A20:J20"/>
    <mergeCell ref="A21:J21"/>
    <mergeCell ref="A22:J22"/>
    <mergeCell ref="A26:J26"/>
    <mergeCell ref="A43:J43"/>
    <mergeCell ref="A44:J44"/>
    <mergeCell ref="A45:J45"/>
  </mergeCells>
  <printOptions/>
  <pageMargins left="0.72" right="0.4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I38" sqref="I38"/>
    </sheetView>
  </sheetViews>
  <sheetFormatPr defaultColWidth="9.00390625" defaultRowHeight="12.75"/>
  <cols>
    <col min="1" max="1" width="45.375" style="0" customWidth="1"/>
    <col min="2" max="2" width="16.125" style="28" customWidth="1"/>
    <col min="3" max="3" width="10.625" style="0" customWidth="1"/>
    <col min="4" max="4" width="10.375" style="0" customWidth="1"/>
    <col min="5" max="6" width="11.00390625" style="0" customWidth="1"/>
    <col min="7" max="7" width="11.25390625" style="0" customWidth="1"/>
  </cols>
  <sheetData>
    <row r="1" spans="5:7" ht="15.75" thickBot="1">
      <c r="E1" s="2"/>
      <c r="G1" s="2"/>
    </row>
    <row r="2" spans="1:7" ht="16.5" thickBot="1">
      <c r="A2" s="101" t="s">
        <v>0</v>
      </c>
      <c r="B2" s="110" t="s">
        <v>8</v>
      </c>
      <c r="C2" s="150" t="s">
        <v>293</v>
      </c>
      <c r="D2" s="150" t="s">
        <v>294</v>
      </c>
      <c r="E2" s="332" t="s">
        <v>2</v>
      </c>
      <c r="F2" s="333"/>
      <c r="G2" s="334"/>
    </row>
    <row r="3" spans="1:7" ht="16.5" thickBot="1">
      <c r="A3" s="104"/>
      <c r="B3" s="111" t="s">
        <v>9</v>
      </c>
      <c r="C3" s="151" t="s">
        <v>227</v>
      </c>
      <c r="D3" s="151" t="s">
        <v>229</v>
      </c>
      <c r="E3" s="105" t="s">
        <v>232</v>
      </c>
      <c r="F3" s="152" t="s">
        <v>285</v>
      </c>
      <c r="G3" s="105" t="s">
        <v>310</v>
      </c>
    </row>
    <row r="4" spans="1:7" ht="15">
      <c r="A4" s="117"/>
      <c r="B4" s="6"/>
      <c r="C4" s="25"/>
      <c r="D4" s="6"/>
      <c r="E4" s="41"/>
      <c r="F4" s="6"/>
      <c r="G4" s="41"/>
    </row>
    <row r="5" spans="1:7" ht="31.5">
      <c r="A5" s="118" t="s">
        <v>201</v>
      </c>
      <c r="B5" s="6"/>
      <c r="C5" s="39"/>
      <c r="D5" s="3"/>
      <c r="E5" s="39"/>
      <c r="F5" s="3"/>
      <c r="G5" s="39"/>
    </row>
    <row r="6" spans="1:7" ht="18">
      <c r="A6" s="119"/>
      <c r="B6" s="35"/>
      <c r="C6" s="222"/>
      <c r="D6" s="223"/>
      <c r="E6" s="222"/>
      <c r="F6" s="223"/>
      <c r="G6" s="222"/>
    </row>
    <row r="7" spans="1:7" ht="30">
      <c r="A7" s="275" t="s">
        <v>251</v>
      </c>
      <c r="B7" s="278" t="s">
        <v>228</v>
      </c>
      <c r="C7" s="224">
        <v>10659</v>
      </c>
      <c r="D7" s="224">
        <v>10760</v>
      </c>
      <c r="E7" s="224">
        <v>10820</v>
      </c>
      <c r="F7" s="224">
        <v>10860</v>
      </c>
      <c r="G7" s="224">
        <v>10986</v>
      </c>
    </row>
    <row r="8" spans="1:7" ht="34.5" customHeight="1">
      <c r="A8" s="154"/>
      <c r="B8" s="279" t="s">
        <v>250</v>
      </c>
      <c r="C8" s="224"/>
      <c r="D8" s="224"/>
      <c r="E8" s="224"/>
      <c r="F8" s="224"/>
      <c r="G8" s="224"/>
    </row>
    <row r="9" spans="1:7" ht="15">
      <c r="A9" s="276" t="s">
        <v>252</v>
      </c>
      <c r="B9" s="278"/>
      <c r="C9" s="224"/>
      <c r="D9" s="224"/>
      <c r="E9" s="224"/>
      <c r="F9" s="224"/>
      <c r="G9" s="224"/>
    </row>
    <row r="10" spans="1:7" ht="21" customHeight="1">
      <c r="A10" s="200" t="s">
        <v>202</v>
      </c>
      <c r="B10" s="278" t="s">
        <v>228</v>
      </c>
      <c r="C10" s="224"/>
      <c r="D10" s="224"/>
      <c r="E10" s="224"/>
      <c r="F10" s="224"/>
      <c r="G10" s="224"/>
    </row>
    <row r="11" spans="1:7" ht="33.75" customHeight="1">
      <c r="A11" s="154"/>
      <c r="B11" s="279" t="s">
        <v>250</v>
      </c>
      <c r="C11" s="224"/>
      <c r="D11" s="224"/>
      <c r="E11" s="224"/>
      <c r="F11" s="224"/>
      <c r="G11" s="224"/>
    </row>
    <row r="12" spans="1:7" ht="20.25" customHeight="1">
      <c r="A12" s="200" t="s">
        <v>203</v>
      </c>
      <c r="B12" s="278" t="s">
        <v>228</v>
      </c>
      <c r="C12" s="224">
        <v>10659</v>
      </c>
      <c r="D12" s="224">
        <v>10760</v>
      </c>
      <c r="E12" s="224">
        <v>10820</v>
      </c>
      <c r="F12" s="224">
        <v>10860</v>
      </c>
      <c r="G12" s="224">
        <v>10986</v>
      </c>
    </row>
    <row r="13" spans="1:7" ht="36.75" customHeight="1">
      <c r="A13" s="154"/>
      <c r="B13" s="279" t="s">
        <v>250</v>
      </c>
      <c r="C13" s="224">
        <v>100.97</v>
      </c>
      <c r="D13" s="224">
        <f>D12/C12*100</f>
        <v>100.94755605591519</v>
      </c>
      <c r="E13" s="224">
        <f>E12/D12*100</f>
        <v>100.55762081784387</v>
      </c>
      <c r="F13" s="224">
        <f>F12/E12*100</f>
        <v>100.36968576709798</v>
      </c>
      <c r="G13" s="224">
        <f>G12/F12*100</f>
        <v>101.16022099447515</v>
      </c>
    </row>
    <row r="14" spans="1:7" ht="15">
      <c r="A14" s="200" t="s">
        <v>287</v>
      </c>
      <c r="B14" s="278" t="s">
        <v>228</v>
      </c>
      <c r="C14" s="224">
        <v>40</v>
      </c>
      <c r="D14" s="224">
        <v>51</v>
      </c>
      <c r="E14" s="224">
        <v>60</v>
      </c>
      <c r="F14" s="224">
        <v>64</v>
      </c>
      <c r="G14" s="224">
        <v>76</v>
      </c>
    </row>
    <row r="15" spans="1:7" ht="15">
      <c r="A15" s="200" t="s">
        <v>289</v>
      </c>
      <c r="B15" s="278" t="s">
        <v>228</v>
      </c>
      <c r="C15" s="224">
        <v>162</v>
      </c>
      <c r="D15" s="224">
        <v>176</v>
      </c>
      <c r="E15" s="224">
        <v>172</v>
      </c>
      <c r="F15" s="224">
        <v>172</v>
      </c>
      <c r="G15" s="224">
        <v>169</v>
      </c>
    </row>
    <row r="16" spans="1:7" ht="15">
      <c r="A16" s="200" t="s">
        <v>224</v>
      </c>
      <c r="B16" s="278" t="s">
        <v>288</v>
      </c>
      <c r="C16" s="224"/>
      <c r="D16" s="224"/>
      <c r="E16" s="224"/>
      <c r="F16" s="224"/>
      <c r="G16" s="224"/>
    </row>
    <row r="17" spans="1:7" ht="44.25" customHeight="1">
      <c r="A17" s="200" t="s">
        <v>204</v>
      </c>
      <c r="B17" s="278" t="s">
        <v>286</v>
      </c>
      <c r="C17" s="224">
        <v>3.8</v>
      </c>
      <c r="D17" s="225">
        <f>D14/D7*1000</f>
        <v>4.739776951672862</v>
      </c>
      <c r="E17" s="225">
        <f>E14/E7*1000</f>
        <v>5.545286506469501</v>
      </c>
      <c r="F17" s="225">
        <f>F14/F7*1000</f>
        <v>5.893186003683241</v>
      </c>
      <c r="G17" s="225">
        <f>G14/G7*1000</f>
        <v>6.917895503367923</v>
      </c>
    </row>
    <row r="18" spans="1:7" ht="45">
      <c r="A18" s="200" t="s">
        <v>205</v>
      </c>
      <c r="B18" s="278" t="s">
        <v>286</v>
      </c>
      <c r="C18" s="224">
        <v>15.2</v>
      </c>
      <c r="D18" s="280">
        <f>D15/D7*1000</f>
        <v>16.356877323420075</v>
      </c>
      <c r="E18" s="280">
        <f>E15/E7*1000</f>
        <v>15.896487985212568</v>
      </c>
      <c r="F18" s="280">
        <f>F15/F7*1000</f>
        <v>15.83793738489871</v>
      </c>
      <c r="G18" s="280">
        <f>G15/G7*1000</f>
        <v>15.38321500091025</v>
      </c>
    </row>
    <row r="19" spans="1:7" ht="45">
      <c r="A19" s="277" t="s">
        <v>222</v>
      </c>
      <c r="B19" s="278" t="s">
        <v>286</v>
      </c>
      <c r="C19" s="224">
        <v>-5.2</v>
      </c>
      <c r="D19" s="280">
        <f>D17-D18</f>
        <v>-11.617100371747213</v>
      </c>
      <c r="E19" s="280">
        <f>E17-E18</f>
        <v>-10.351201478743068</v>
      </c>
      <c r="F19" s="280">
        <f>F17-F18</f>
        <v>-9.944751381215468</v>
      </c>
      <c r="G19" s="280">
        <f>G17-G18</f>
        <v>-8.465319497542326</v>
      </c>
    </row>
    <row r="20" spans="1:7" ht="45" customHeight="1">
      <c r="A20" s="281" t="s">
        <v>249</v>
      </c>
      <c r="B20" s="278" t="s">
        <v>286</v>
      </c>
      <c r="C20" s="224"/>
      <c r="D20" s="224"/>
      <c r="E20" s="224"/>
      <c r="F20" s="224"/>
      <c r="G20" s="224"/>
    </row>
    <row r="21" spans="1:2" ht="15">
      <c r="A21" s="1"/>
      <c r="B21" s="6"/>
    </row>
    <row r="22" spans="1:2" ht="15">
      <c r="A22" s="3"/>
      <c r="B22" s="6"/>
    </row>
    <row r="23" spans="1:2" ht="15">
      <c r="A23" s="3"/>
      <c r="B23" s="6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7" spans="1:2" ht="12.75">
      <c r="A27" s="1"/>
      <c r="B27" s="12"/>
    </row>
    <row r="28" spans="1:2" ht="12.75">
      <c r="A28" s="1"/>
      <c r="B28" s="12"/>
    </row>
    <row r="29" spans="1:2" ht="12.75">
      <c r="A29" s="1"/>
      <c r="B29" s="12"/>
    </row>
    <row r="30" spans="1:2" ht="12.75">
      <c r="A30" s="1"/>
      <c r="B30" s="12"/>
    </row>
    <row r="31" spans="1:2" ht="12.75">
      <c r="A31" s="1"/>
      <c r="B31" s="12"/>
    </row>
    <row r="32" spans="1:2" ht="12.75">
      <c r="A32" s="1"/>
      <c r="B32" s="12"/>
    </row>
    <row r="33" spans="1:2" ht="12.75">
      <c r="A33" s="1"/>
      <c r="B33" s="12"/>
    </row>
    <row r="34" spans="1:2" ht="12.75">
      <c r="A34" s="1"/>
      <c r="B34" s="12"/>
    </row>
    <row r="35" spans="1:2" ht="12.75">
      <c r="A35" s="1"/>
      <c r="B35" s="12"/>
    </row>
    <row r="36" spans="1:2" ht="12.75">
      <c r="A36" s="1"/>
      <c r="B36" s="12"/>
    </row>
    <row r="37" spans="1:2" ht="12.75">
      <c r="A37" s="1"/>
      <c r="B37" s="12"/>
    </row>
    <row r="38" spans="1:2" ht="12.75">
      <c r="A38" s="1"/>
      <c r="B38" s="12"/>
    </row>
    <row r="39" spans="1:2" ht="12.75">
      <c r="A39" s="1"/>
      <c r="B39" s="12"/>
    </row>
    <row r="40" spans="1:2" ht="12.75">
      <c r="A40" s="1"/>
      <c r="B40" s="12"/>
    </row>
    <row r="41" spans="1:2" ht="12.75">
      <c r="A41" s="1"/>
      <c r="B41" s="12"/>
    </row>
    <row r="42" spans="1:2" ht="12.75">
      <c r="A42" s="1"/>
      <c r="B42" s="12"/>
    </row>
    <row r="43" spans="1:2" ht="12.75">
      <c r="A43" s="1"/>
      <c r="B43" s="12"/>
    </row>
    <row r="44" spans="1:2" ht="12.75">
      <c r="A44" s="1"/>
      <c r="B44" s="12"/>
    </row>
    <row r="45" spans="1:2" ht="12.75">
      <c r="A45" s="1"/>
      <c r="B45" s="12"/>
    </row>
    <row r="46" spans="1:2" ht="12.75">
      <c r="A46" s="1"/>
      <c r="B46" s="12"/>
    </row>
    <row r="47" spans="1:2" ht="12.75">
      <c r="A47" s="1"/>
      <c r="B47" s="12"/>
    </row>
    <row r="48" spans="1:2" ht="12.75">
      <c r="A48" s="1"/>
      <c r="B48" s="12"/>
    </row>
    <row r="49" spans="1:2" ht="12.75">
      <c r="A49" s="1"/>
      <c r="B49" s="12"/>
    </row>
    <row r="50" spans="1:2" ht="12.75">
      <c r="A50" s="1"/>
      <c r="B50" s="12"/>
    </row>
    <row r="51" spans="1:2" ht="12.75">
      <c r="A51" s="1"/>
      <c r="B51" s="12"/>
    </row>
    <row r="52" spans="1:2" ht="12.75">
      <c r="A52" s="1"/>
      <c r="B52" s="12"/>
    </row>
    <row r="53" spans="1:2" ht="12.75">
      <c r="A53" s="1"/>
      <c r="B53" s="12"/>
    </row>
    <row r="54" spans="1:2" ht="12.75">
      <c r="A54" s="1"/>
      <c r="B54" s="12"/>
    </row>
    <row r="55" spans="1:2" ht="12.75">
      <c r="A55" s="1"/>
      <c r="B55" s="12"/>
    </row>
    <row r="56" spans="1:2" ht="12.75">
      <c r="A56" s="1"/>
      <c r="B56" s="12"/>
    </row>
    <row r="57" spans="1:2" ht="12.75">
      <c r="A57" s="1"/>
      <c r="B57" s="12"/>
    </row>
    <row r="58" spans="1:2" ht="12.75">
      <c r="A58" s="1"/>
      <c r="B58" s="12"/>
    </row>
    <row r="59" spans="1:2" ht="12.75">
      <c r="A59" s="1"/>
      <c r="B59" s="12"/>
    </row>
    <row r="60" spans="1:2" ht="12.75">
      <c r="A60" s="1"/>
      <c r="B60" s="12"/>
    </row>
    <row r="61" spans="1:2" ht="12.75">
      <c r="A61" s="1"/>
      <c r="B61" s="12"/>
    </row>
    <row r="62" spans="1:2" ht="12.75">
      <c r="A62" s="1"/>
      <c r="B62" s="12"/>
    </row>
    <row r="63" spans="1:2" ht="12.75">
      <c r="A63" s="1"/>
      <c r="B63" s="12"/>
    </row>
    <row r="64" spans="1:2" ht="12.75">
      <c r="A64" s="1"/>
      <c r="B64" s="12"/>
    </row>
    <row r="65" spans="1:2" ht="12.75">
      <c r="A65" s="1"/>
      <c r="B65" s="12"/>
    </row>
    <row r="66" spans="1:2" ht="12.75">
      <c r="A66" s="1"/>
      <c r="B66" s="12"/>
    </row>
    <row r="67" spans="1:2" ht="12.75">
      <c r="A67" s="1"/>
      <c r="B67" s="12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</sheetData>
  <sheetProtection/>
  <mergeCells count="1">
    <mergeCell ref="E2:G2"/>
  </mergeCells>
  <printOptions/>
  <pageMargins left="0.29" right="0.26" top="0.53" bottom="0.3937007874015748" header="0.47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="75" zoomScaleNormal="75" zoomScalePageLayoutView="0" workbookViewId="0" topLeftCell="A1">
      <selection activeCell="I38" sqref="I38"/>
    </sheetView>
  </sheetViews>
  <sheetFormatPr defaultColWidth="9.00390625" defaultRowHeight="12.75"/>
  <cols>
    <col min="1" max="1" width="41.75390625" style="0" customWidth="1"/>
    <col min="2" max="2" width="0.12890625" style="0" hidden="1" customWidth="1"/>
    <col min="3" max="3" width="16.375" style="137" customWidth="1"/>
    <col min="4" max="4" width="10.875" style="0" customWidth="1"/>
    <col min="5" max="5" width="11.625" style="0" customWidth="1"/>
    <col min="6" max="6" width="11.375" style="0" customWidth="1"/>
    <col min="7" max="7" width="11.00390625" style="0" customWidth="1"/>
    <col min="8" max="8" width="11.25390625" style="0" customWidth="1"/>
  </cols>
  <sheetData>
    <row r="1" spans="6:8" ht="15.75" thickBot="1">
      <c r="F1" s="2"/>
      <c r="H1" s="2"/>
    </row>
    <row r="2" spans="1:18" ht="16.5" thickBot="1">
      <c r="A2" s="101" t="s">
        <v>0</v>
      </c>
      <c r="B2" s="101" t="s">
        <v>1</v>
      </c>
      <c r="C2" s="148" t="s">
        <v>8</v>
      </c>
      <c r="D2" s="150" t="s">
        <v>293</v>
      </c>
      <c r="E2" s="150" t="s">
        <v>294</v>
      </c>
      <c r="F2" s="332" t="s">
        <v>2</v>
      </c>
      <c r="G2" s="333"/>
      <c r="H2" s="334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4"/>
      <c r="B3" s="104"/>
      <c r="C3" s="149" t="s">
        <v>9</v>
      </c>
      <c r="D3" s="151" t="s">
        <v>227</v>
      </c>
      <c r="E3" s="151" t="s">
        <v>229</v>
      </c>
      <c r="F3" s="105" t="s">
        <v>232</v>
      </c>
      <c r="G3" s="152" t="s">
        <v>285</v>
      </c>
      <c r="H3" s="105" t="s">
        <v>310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166"/>
      <c r="B4" s="167"/>
      <c r="C4" s="139"/>
      <c r="D4" s="40"/>
      <c r="E4" s="41"/>
      <c r="F4" s="38"/>
      <c r="G4" s="41"/>
      <c r="H4" s="44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31.5">
      <c r="A5" s="168" t="s">
        <v>10</v>
      </c>
      <c r="B5" s="167"/>
      <c r="C5" s="140"/>
      <c r="D5" s="15"/>
      <c r="E5" s="39"/>
      <c r="F5" s="16"/>
      <c r="G5" s="39"/>
      <c r="H5" s="45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5">
      <c r="A6" s="166"/>
      <c r="B6" s="167"/>
      <c r="C6" s="140"/>
      <c r="D6" s="15"/>
      <c r="E6" s="39"/>
      <c r="F6" s="16"/>
      <c r="G6" s="39"/>
      <c r="H6" s="45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15">
      <c r="A7" s="169" t="s">
        <v>11</v>
      </c>
      <c r="B7" s="167"/>
      <c r="C7" s="140"/>
      <c r="D7" s="15"/>
      <c r="E7" s="39"/>
      <c r="F7" s="16"/>
      <c r="G7" s="39"/>
      <c r="H7" s="45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">
      <c r="A8" s="166"/>
      <c r="B8" s="167"/>
      <c r="C8" s="140"/>
      <c r="D8" s="15"/>
      <c r="E8" s="39"/>
      <c r="F8" s="16"/>
      <c r="G8" s="39"/>
      <c r="H8" s="45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75.75">
      <c r="A9" s="170" t="s">
        <v>12</v>
      </c>
      <c r="B9" s="171"/>
      <c r="C9" s="141" t="s">
        <v>206</v>
      </c>
      <c r="D9" s="285">
        <v>32</v>
      </c>
      <c r="E9" s="286">
        <v>8</v>
      </c>
      <c r="F9" s="287">
        <v>8</v>
      </c>
      <c r="G9" s="286">
        <v>8</v>
      </c>
      <c r="H9" s="288">
        <v>9</v>
      </c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60">
      <c r="A10" s="172"/>
      <c r="B10" s="173"/>
      <c r="C10" s="142" t="s">
        <v>31</v>
      </c>
      <c r="D10" s="289">
        <v>13</v>
      </c>
      <c r="E10" s="222">
        <v>25</v>
      </c>
      <c r="F10" s="290">
        <v>100</v>
      </c>
      <c r="G10" s="222">
        <v>100</v>
      </c>
      <c r="H10" s="291">
        <v>113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20.25" customHeight="1">
      <c r="A11" s="169" t="s">
        <v>13</v>
      </c>
      <c r="B11" s="167"/>
      <c r="C11" s="140"/>
      <c r="D11" s="40"/>
      <c r="E11" s="41"/>
      <c r="F11" s="18"/>
      <c r="G11" s="41"/>
      <c r="H11" s="55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15">
      <c r="A12" s="174"/>
      <c r="B12" s="173"/>
      <c r="C12" s="142"/>
      <c r="D12" s="64"/>
      <c r="E12" s="68"/>
      <c r="F12" s="42"/>
      <c r="G12" s="68"/>
      <c r="H12" s="56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75.75">
      <c r="A13" s="170" t="s">
        <v>14</v>
      </c>
      <c r="B13" s="173">
        <v>10</v>
      </c>
      <c r="C13" s="141" t="s">
        <v>206</v>
      </c>
      <c r="D13" s="64"/>
      <c r="E13" s="68"/>
      <c r="F13" s="42"/>
      <c r="G13" s="68"/>
      <c r="H13" s="56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60">
      <c r="A14" s="175"/>
      <c r="B14" s="167"/>
      <c r="C14" s="143" t="s">
        <v>31</v>
      </c>
      <c r="D14" s="40"/>
      <c r="E14" s="41"/>
      <c r="F14" s="38"/>
      <c r="G14" s="41"/>
      <c r="H14" s="44"/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91.5">
      <c r="A15" s="170" t="s">
        <v>15</v>
      </c>
      <c r="B15" s="171"/>
      <c r="C15" s="141" t="s">
        <v>206</v>
      </c>
      <c r="D15" s="65"/>
      <c r="E15" s="75"/>
      <c r="F15" s="48"/>
      <c r="G15" s="75"/>
      <c r="H15" s="58"/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18" ht="60">
      <c r="A16" s="176"/>
      <c r="B16" s="171"/>
      <c r="C16" s="141" t="s">
        <v>31</v>
      </c>
      <c r="D16" s="65"/>
      <c r="E16" s="75"/>
      <c r="F16" s="48"/>
      <c r="G16" s="75"/>
      <c r="H16" s="58"/>
      <c r="I16" s="3"/>
      <c r="J16" s="3"/>
      <c r="K16" s="3"/>
      <c r="L16" s="2"/>
      <c r="M16" s="2"/>
      <c r="N16" s="2"/>
      <c r="O16" s="2"/>
      <c r="P16" s="2"/>
      <c r="Q16" s="2"/>
      <c r="R16" s="2"/>
    </row>
    <row r="17" spans="1:18" ht="91.5">
      <c r="A17" s="170" t="s">
        <v>16</v>
      </c>
      <c r="B17" s="171"/>
      <c r="C17" s="141" t="s">
        <v>206</v>
      </c>
      <c r="D17" s="65"/>
      <c r="E17" s="76"/>
      <c r="F17" s="48"/>
      <c r="G17" s="76"/>
      <c r="H17" s="58"/>
      <c r="I17" s="8"/>
      <c r="J17" s="8"/>
      <c r="K17" s="8"/>
      <c r="L17" s="5"/>
      <c r="M17" s="5"/>
      <c r="N17" s="5"/>
      <c r="O17" s="5"/>
      <c r="P17" s="5"/>
      <c r="Q17" s="5"/>
      <c r="R17" s="5"/>
    </row>
    <row r="18" spans="1:18" ht="60">
      <c r="A18" s="176"/>
      <c r="B18" s="171"/>
      <c r="C18" s="141" t="s">
        <v>31</v>
      </c>
      <c r="D18" s="65"/>
      <c r="E18" s="75"/>
      <c r="F18" s="48"/>
      <c r="G18" s="75"/>
      <c r="H18" s="58"/>
      <c r="I18" s="3"/>
      <c r="J18" s="3"/>
      <c r="K18" s="3"/>
      <c r="L18" s="2"/>
      <c r="M18" s="2"/>
      <c r="N18" s="2"/>
      <c r="O18" s="2"/>
      <c r="P18" s="2"/>
      <c r="Q18" s="2"/>
      <c r="R18" s="2"/>
    </row>
    <row r="19" spans="1:18" ht="91.5">
      <c r="A19" s="170" t="s">
        <v>17</v>
      </c>
      <c r="B19" s="173"/>
      <c r="C19" s="141" t="s">
        <v>206</v>
      </c>
      <c r="D19" s="64"/>
      <c r="E19" s="68"/>
      <c r="F19" s="42"/>
      <c r="G19" s="68"/>
      <c r="H19" s="56"/>
      <c r="I19" s="8"/>
      <c r="J19" s="8"/>
      <c r="K19" s="8"/>
      <c r="L19" s="5"/>
      <c r="M19" s="5"/>
      <c r="N19" s="5"/>
      <c r="O19" s="5"/>
      <c r="P19" s="5"/>
      <c r="Q19" s="5"/>
      <c r="R19" s="5"/>
    </row>
    <row r="20" spans="1:18" ht="60">
      <c r="A20" s="176"/>
      <c r="B20" s="171"/>
      <c r="C20" s="141" t="s">
        <v>31</v>
      </c>
      <c r="D20" s="65"/>
      <c r="E20" s="75"/>
      <c r="F20" s="48"/>
      <c r="G20" s="75"/>
      <c r="H20" s="58"/>
      <c r="I20" s="3"/>
      <c r="J20" s="3"/>
      <c r="K20" s="3"/>
      <c r="L20" s="2"/>
      <c r="M20" s="2"/>
      <c r="N20" s="2"/>
      <c r="O20" s="2"/>
      <c r="P20" s="2"/>
      <c r="Q20" s="2"/>
      <c r="R20" s="2"/>
    </row>
    <row r="21" spans="1:11" ht="91.5">
      <c r="A21" s="170" t="s">
        <v>18</v>
      </c>
      <c r="B21" s="173">
        <v>10</v>
      </c>
      <c r="C21" s="141" t="s">
        <v>206</v>
      </c>
      <c r="D21" s="67"/>
      <c r="E21" s="75"/>
      <c r="F21" s="80"/>
      <c r="G21" s="75"/>
      <c r="H21" s="59"/>
      <c r="I21" s="1"/>
      <c r="J21" s="1"/>
      <c r="K21" s="1"/>
    </row>
    <row r="22" spans="1:18" ht="60">
      <c r="A22" s="176"/>
      <c r="B22" s="171"/>
      <c r="C22" s="141" t="s">
        <v>31</v>
      </c>
      <c r="D22" s="65"/>
      <c r="E22" s="75"/>
      <c r="F22" s="48"/>
      <c r="G22" s="75"/>
      <c r="H22" s="58"/>
      <c r="I22" s="3"/>
      <c r="J22" s="3"/>
      <c r="K22" s="3"/>
      <c r="L22" s="2"/>
      <c r="M22" s="2"/>
      <c r="N22" s="2"/>
      <c r="O22" s="2"/>
      <c r="P22" s="2"/>
      <c r="Q22" s="2"/>
      <c r="R22" s="2"/>
    </row>
    <row r="23" spans="1:11" ht="106.5">
      <c r="A23" s="170" t="s">
        <v>19</v>
      </c>
      <c r="B23" s="177"/>
      <c r="C23" s="141" t="s">
        <v>206</v>
      </c>
      <c r="D23" s="65"/>
      <c r="E23" s="75"/>
      <c r="F23" s="48"/>
      <c r="G23" s="75"/>
      <c r="H23" s="58"/>
      <c r="I23" s="1"/>
      <c r="J23" s="1"/>
      <c r="K23" s="1"/>
    </row>
    <row r="24" spans="1:18" ht="60">
      <c r="A24" s="176"/>
      <c r="B24" s="177"/>
      <c r="C24" s="141" t="s">
        <v>31</v>
      </c>
      <c r="D24" s="65"/>
      <c r="E24" s="75"/>
      <c r="F24" s="48"/>
      <c r="G24" s="75"/>
      <c r="H24" s="58"/>
      <c r="I24" s="3"/>
      <c r="J24" s="3"/>
      <c r="K24" s="3"/>
      <c r="L24" s="2"/>
      <c r="M24" s="2"/>
      <c r="N24" s="2"/>
      <c r="O24" s="2"/>
      <c r="P24" s="2"/>
      <c r="Q24" s="2"/>
      <c r="R24" s="2"/>
    </row>
    <row r="25" spans="1:11" ht="106.5">
      <c r="A25" s="170" t="s">
        <v>20</v>
      </c>
      <c r="B25" s="167"/>
      <c r="C25" s="141" t="s">
        <v>206</v>
      </c>
      <c r="D25" s="40"/>
      <c r="E25" s="41"/>
      <c r="F25" s="38"/>
      <c r="G25" s="41"/>
      <c r="H25" s="44"/>
      <c r="I25" s="1"/>
      <c r="J25" s="1"/>
      <c r="K25" s="1"/>
    </row>
    <row r="26" spans="1:18" ht="60">
      <c r="A26" s="176"/>
      <c r="B26" s="171"/>
      <c r="C26" s="141" t="s">
        <v>31</v>
      </c>
      <c r="D26" s="65"/>
      <c r="E26" s="75"/>
      <c r="F26" s="48"/>
      <c r="G26" s="75"/>
      <c r="H26" s="58"/>
      <c r="I26" s="3"/>
      <c r="J26" s="3"/>
      <c r="K26" s="3"/>
      <c r="L26" s="2"/>
      <c r="M26" s="2"/>
      <c r="N26" s="2"/>
      <c r="O26" s="2"/>
      <c r="P26" s="2"/>
      <c r="Q26" s="2"/>
      <c r="R26" s="2"/>
    </row>
    <row r="27" spans="1:11" ht="76.5">
      <c r="A27" s="170" t="s">
        <v>21</v>
      </c>
      <c r="B27" s="167">
        <v>10</v>
      </c>
      <c r="C27" s="141" t="s">
        <v>206</v>
      </c>
      <c r="D27" s="40"/>
      <c r="E27" s="41"/>
      <c r="F27" s="38"/>
      <c r="G27" s="41"/>
      <c r="H27" s="44"/>
      <c r="I27" s="1"/>
      <c r="J27" s="1"/>
      <c r="K27" s="1"/>
    </row>
    <row r="28" spans="1:18" ht="60">
      <c r="A28" s="176"/>
      <c r="B28" s="171"/>
      <c r="C28" s="141" t="s">
        <v>31</v>
      </c>
      <c r="D28" s="65"/>
      <c r="E28" s="75"/>
      <c r="F28" s="48"/>
      <c r="G28" s="75"/>
      <c r="H28" s="58"/>
      <c r="I28" s="3"/>
      <c r="J28" s="3"/>
      <c r="K28" s="3"/>
      <c r="L28" s="2"/>
      <c r="M28" s="2"/>
      <c r="N28" s="2"/>
      <c r="O28" s="2"/>
      <c r="P28" s="2"/>
      <c r="Q28" s="2"/>
      <c r="R28" s="2"/>
    </row>
    <row r="29" spans="1:11" ht="91.5">
      <c r="A29" s="170" t="s">
        <v>22</v>
      </c>
      <c r="B29" s="173"/>
      <c r="C29" s="141" t="s">
        <v>206</v>
      </c>
      <c r="D29" s="64"/>
      <c r="E29" s="68"/>
      <c r="F29" s="42"/>
      <c r="G29" s="68"/>
      <c r="H29" s="56"/>
      <c r="I29" s="1"/>
      <c r="J29" s="1"/>
      <c r="K29" s="1"/>
    </row>
    <row r="30" spans="1:18" ht="60">
      <c r="A30" s="178"/>
      <c r="B30" s="171"/>
      <c r="C30" s="141" t="s">
        <v>31</v>
      </c>
      <c r="D30" s="65"/>
      <c r="E30" s="75"/>
      <c r="F30" s="48"/>
      <c r="G30" s="75"/>
      <c r="H30" s="20"/>
      <c r="I30" s="3"/>
      <c r="J30" s="3"/>
      <c r="K30" s="3"/>
      <c r="L30" s="2"/>
      <c r="M30" s="2"/>
      <c r="N30" s="2"/>
      <c r="O30" s="2"/>
      <c r="P30" s="2"/>
      <c r="Q30" s="2"/>
      <c r="R30" s="2"/>
    </row>
    <row r="31" spans="1:11" ht="106.5">
      <c r="A31" s="170" t="s">
        <v>23</v>
      </c>
      <c r="B31" s="171">
        <v>10</v>
      </c>
      <c r="C31" s="141" t="s">
        <v>206</v>
      </c>
      <c r="D31" s="65"/>
      <c r="E31" s="75"/>
      <c r="F31" s="48"/>
      <c r="G31" s="75"/>
      <c r="H31" s="58"/>
      <c r="I31" s="1"/>
      <c r="J31" s="1"/>
      <c r="K31" s="1"/>
    </row>
    <row r="32" spans="1:18" ht="60">
      <c r="A32" s="176"/>
      <c r="B32" s="171"/>
      <c r="C32" s="141" t="s">
        <v>31</v>
      </c>
      <c r="D32" s="65"/>
      <c r="E32" s="75"/>
      <c r="F32" s="48"/>
      <c r="G32" s="75"/>
      <c r="H32" s="58"/>
      <c r="I32" s="3"/>
      <c r="J32" s="3"/>
      <c r="K32" s="3"/>
      <c r="L32" s="2"/>
      <c r="M32" s="2"/>
      <c r="N32" s="2"/>
      <c r="O32" s="2"/>
      <c r="P32" s="2"/>
      <c r="Q32" s="2"/>
      <c r="R32" s="2"/>
    </row>
    <row r="33" spans="1:11" ht="136.5" customHeight="1">
      <c r="A33" s="170" t="s">
        <v>24</v>
      </c>
      <c r="B33" s="173"/>
      <c r="C33" s="141" t="s">
        <v>206</v>
      </c>
      <c r="D33" s="65"/>
      <c r="E33" s="75"/>
      <c r="F33" s="48"/>
      <c r="G33" s="75"/>
      <c r="H33" s="58"/>
      <c r="I33" s="1"/>
      <c r="J33" s="1"/>
      <c r="K33" s="1"/>
    </row>
    <row r="34" spans="1:18" ht="60">
      <c r="A34" s="176"/>
      <c r="B34" s="171"/>
      <c r="C34" s="141" t="s">
        <v>31</v>
      </c>
      <c r="D34" s="65"/>
      <c r="E34" s="75"/>
      <c r="F34" s="48"/>
      <c r="G34" s="75"/>
      <c r="H34" s="58"/>
      <c r="I34" s="3"/>
      <c r="J34" s="3"/>
      <c r="K34" s="3"/>
      <c r="L34" s="2"/>
      <c r="M34" s="2"/>
      <c r="N34" s="2"/>
      <c r="O34" s="2"/>
      <c r="P34" s="2"/>
      <c r="Q34" s="2"/>
      <c r="R34" s="2"/>
    </row>
    <row r="35" spans="1:8" ht="91.5">
      <c r="A35" s="170" t="s">
        <v>25</v>
      </c>
      <c r="B35" s="167"/>
      <c r="C35" s="141" t="s">
        <v>206</v>
      </c>
      <c r="D35" s="40"/>
      <c r="E35" s="41"/>
      <c r="F35" s="38"/>
      <c r="G35" s="41"/>
      <c r="H35" s="44"/>
    </row>
    <row r="36" spans="1:18" ht="60">
      <c r="A36" s="176"/>
      <c r="B36" s="171"/>
      <c r="C36" s="141" t="s">
        <v>31</v>
      </c>
      <c r="D36" s="65"/>
      <c r="E36" s="75"/>
      <c r="F36" s="48"/>
      <c r="G36" s="75"/>
      <c r="H36" s="58"/>
      <c r="I36" s="3"/>
      <c r="J36" s="3"/>
      <c r="K36" s="3"/>
      <c r="L36" s="2"/>
      <c r="M36" s="2"/>
      <c r="N36" s="2"/>
      <c r="O36" s="2"/>
      <c r="P36" s="2"/>
      <c r="Q36" s="2"/>
      <c r="R36" s="2"/>
    </row>
    <row r="37" spans="1:8" ht="106.5">
      <c r="A37" s="170" t="s">
        <v>26</v>
      </c>
      <c r="B37" s="146"/>
      <c r="C37" s="141" t="s">
        <v>206</v>
      </c>
      <c r="D37" s="66"/>
      <c r="E37" s="77"/>
      <c r="F37" s="18"/>
      <c r="G37" s="77"/>
      <c r="H37" s="55"/>
    </row>
    <row r="38" spans="1:18" ht="60">
      <c r="A38" s="176"/>
      <c r="B38" s="171"/>
      <c r="C38" s="141" t="s">
        <v>31</v>
      </c>
      <c r="D38" s="65"/>
      <c r="E38" s="75"/>
      <c r="F38" s="48"/>
      <c r="G38" s="75"/>
      <c r="H38" s="58"/>
      <c r="I38" s="3"/>
      <c r="J38" s="3"/>
      <c r="K38" s="3"/>
      <c r="L38" s="2"/>
      <c r="M38" s="2"/>
      <c r="N38" s="2"/>
      <c r="O38" s="2"/>
      <c r="P38" s="2"/>
      <c r="Q38" s="2"/>
      <c r="R38" s="2"/>
    </row>
    <row r="39" spans="1:8" ht="91.5">
      <c r="A39" s="170" t="s">
        <v>27</v>
      </c>
      <c r="B39" s="179"/>
      <c r="C39" s="141" t="s">
        <v>206</v>
      </c>
      <c r="D39" s="29"/>
      <c r="E39" s="73"/>
      <c r="F39" s="32"/>
      <c r="G39" s="73"/>
      <c r="H39" s="54"/>
    </row>
    <row r="40" spans="1:18" ht="60">
      <c r="A40" s="176"/>
      <c r="B40" s="171"/>
      <c r="C40" s="141" t="s">
        <v>31</v>
      </c>
      <c r="D40" s="65"/>
      <c r="E40" s="75"/>
      <c r="F40" s="48"/>
      <c r="G40" s="75"/>
      <c r="H40" s="58"/>
      <c r="I40" s="3"/>
      <c r="J40" s="3"/>
      <c r="K40" s="3"/>
      <c r="L40" s="2"/>
      <c r="M40" s="2"/>
      <c r="N40" s="2"/>
      <c r="O40" s="2"/>
      <c r="P40" s="2"/>
      <c r="Q40" s="2"/>
      <c r="R40" s="2"/>
    </row>
    <row r="41" spans="1:8" ht="93.75" customHeight="1">
      <c r="A41" s="170" t="s">
        <v>28</v>
      </c>
      <c r="B41" s="146"/>
      <c r="C41" s="141" t="s">
        <v>206</v>
      </c>
      <c r="D41" s="66"/>
      <c r="E41" s="77"/>
      <c r="F41" s="18"/>
      <c r="G41" s="77"/>
      <c r="H41" s="55"/>
    </row>
    <row r="42" spans="1:18" ht="60">
      <c r="A42" s="176"/>
      <c r="B42" s="171"/>
      <c r="C42" s="141" t="s">
        <v>31</v>
      </c>
      <c r="D42" s="65"/>
      <c r="E42" s="75"/>
      <c r="F42" s="48"/>
      <c r="G42" s="75"/>
      <c r="H42" s="58"/>
      <c r="I42" s="3"/>
      <c r="J42" s="3"/>
      <c r="K42" s="3"/>
      <c r="L42" s="2"/>
      <c r="M42" s="2"/>
      <c r="N42" s="2"/>
      <c r="O42" s="2"/>
      <c r="P42" s="2"/>
      <c r="Q42" s="2"/>
      <c r="R42" s="2"/>
    </row>
    <row r="43" spans="1:8" ht="30">
      <c r="A43" s="180" t="s">
        <v>29</v>
      </c>
      <c r="B43" s="181"/>
      <c r="C43" s="144"/>
      <c r="D43" s="31"/>
      <c r="E43" s="78"/>
      <c r="F43" s="71"/>
      <c r="G43" s="78"/>
      <c r="H43" s="60"/>
    </row>
    <row r="44" spans="1:9" ht="12.75" customHeight="1">
      <c r="A44" s="182"/>
      <c r="B44" s="179"/>
      <c r="C44" s="145"/>
      <c r="D44" s="13"/>
      <c r="E44" s="73"/>
      <c r="F44" s="32"/>
      <c r="G44" s="73"/>
      <c r="H44" s="54"/>
      <c r="I44" s="1"/>
    </row>
    <row r="45" spans="1:8" ht="90.75">
      <c r="A45" s="172" t="s">
        <v>30</v>
      </c>
      <c r="B45" s="179"/>
      <c r="C45" s="141" t="s">
        <v>206</v>
      </c>
      <c r="D45" s="29"/>
      <c r="E45" s="73"/>
      <c r="F45" s="32"/>
      <c r="G45" s="73"/>
      <c r="H45" s="54"/>
    </row>
    <row r="46" spans="1:18" ht="60">
      <c r="A46" s="176"/>
      <c r="B46" s="171"/>
      <c r="C46" s="141" t="s">
        <v>31</v>
      </c>
      <c r="D46" s="65"/>
      <c r="E46" s="75"/>
      <c r="F46" s="48"/>
      <c r="G46" s="75"/>
      <c r="H46" s="58"/>
      <c r="I46" s="3"/>
      <c r="J46" s="3"/>
      <c r="K46" s="3"/>
      <c r="L46" s="2"/>
      <c r="M46" s="2"/>
      <c r="N46" s="2"/>
      <c r="O46" s="2"/>
      <c r="P46" s="2"/>
      <c r="Q46" s="2"/>
      <c r="R46" s="2"/>
    </row>
    <row r="47" s="1" customFormat="1" ht="12.75">
      <c r="C47" s="146"/>
    </row>
    <row r="48" spans="1:3" s="1" customFormat="1" ht="15">
      <c r="A48" s="11" t="s">
        <v>207</v>
      </c>
      <c r="C48" s="146"/>
    </row>
    <row r="49" ht="15">
      <c r="A49" s="11" t="s">
        <v>292</v>
      </c>
    </row>
    <row r="50" ht="15">
      <c r="A50" s="2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zoomScale="75" zoomScaleNormal="75" zoomScalePageLayoutView="0" workbookViewId="0" topLeftCell="A1">
      <selection activeCell="I38" sqref="I38"/>
    </sheetView>
  </sheetViews>
  <sheetFormatPr defaultColWidth="9.00390625" defaultRowHeight="12.75"/>
  <cols>
    <col min="1" max="1" width="44.25390625" style="0" customWidth="1"/>
    <col min="2" max="2" width="15.25390625" style="28" customWidth="1"/>
    <col min="3" max="4" width="12.125" style="0" customWidth="1"/>
    <col min="5" max="5" width="12.375" style="0" customWidth="1"/>
    <col min="6" max="6" width="12.125" style="0" customWidth="1"/>
    <col min="7" max="7" width="12.25390625" style="0" customWidth="1"/>
  </cols>
  <sheetData>
    <row r="1" spans="5:7" ht="15.75" thickBot="1">
      <c r="E1" s="2"/>
      <c r="G1" s="2"/>
    </row>
    <row r="2" spans="1:17" ht="16.5" thickBot="1">
      <c r="A2" s="101" t="s">
        <v>0</v>
      </c>
      <c r="B2" s="102" t="s">
        <v>8</v>
      </c>
      <c r="C2" s="150" t="s">
        <v>293</v>
      </c>
      <c r="D2" s="150" t="s">
        <v>294</v>
      </c>
      <c r="E2" s="332" t="s">
        <v>2</v>
      </c>
      <c r="F2" s="333"/>
      <c r="G2" s="334"/>
      <c r="H2" s="3"/>
      <c r="I2" s="3"/>
      <c r="J2" s="3"/>
      <c r="K2" s="2"/>
      <c r="L2" s="2"/>
      <c r="M2" s="2"/>
      <c r="N2" s="2"/>
      <c r="O2" s="2"/>
      <c r="P2" s="2"/>
      <c r="Q2" s="2"/>
    </row>
    <row r="3" spans="1:17" ht="16.5" thickBot="1">
      <c r="A3" s="104"/>
      <c r="B3" s="105" t="s">
        <v>9</v>
      </c>
      <c r="C3" s="151" t="s">
        <v>227</v>
      </c>
      <c r="D3" s="151" t="s">
        <v>229</v>
      </c>
      <c r="E3" s="105" t="s">
        <v>232</v>
      </c>
      <c r="F3" s="152" t="s">
        <v>285</v>
      </c>
      <c r="G3" s="105" t="s">
        <v>310</v>
      </c>
      <c r="H3" s="3"/>
      <c r="I3" s="3"/>
      <c r="J3" s="3"/>
      <c r="K3" s="2"/>
      <c r="L3" s="2"/>
      <c r="M3" s="2"/>
      <c r="N3" s="2"/>
      <c r="O3" s="2"/>
      <c r="P3" s="2"/>
      <c r="Q3" s="2"/>
    </row>
    <row r="4" spans="1:17" ht="15">
      <c r="A4" s="81"/>
      <c r="B4" s="87"/>
      <c r="C4" s="40"/>
      <c r="D4" s="25"/>
      <c r="E4" s="38"/>
      <c r="F4" s="25"/>
      <c r="G4" s="44"/>
      <c r="H4" s="3"/>
      <c r="I4" s="3"/>
      <c r="J4" s="3"/>
      <c r="K4" s="2"/>
      <c r="L4" s="2"/>
      <c r="M4" s="2"/>
      <c r="N4" s="2"/>
      <c r="O4" s="2"/>
      <c r="P4" s="2"/>
      <c r="Q4" s="2"/>
    </row>
    <row r="5" spans="1:17" ht="15.75">
      <c r="A5" s="53" t="s">
        <v>41</v>
      </c>
      <c r="B5" s="41"/>
      <c r="C5" s="15"/>
      <c r="D5" s="39"/>
      <c r="E5" s="16"/>
      <c r="F5" s="39"/>
      <c r="G5" s="45"/>
      <c r="H5" s="3"/>
      <c r="I5" s="3"/>
      <c r="J5" s="3"/>
      <c r="K5" s="2"/>
      <c r="L5" s="2"/>
      <c r="M5" s="2"/>
      <c r="N5" s="2"/>
      <c r="O5" s="2"/>
      <c r="P5" s="2"/>
      <c r="Q5" s="2"/>
    </row>
    <row r="6" spans="1:17" ht="15.75">
      <c r="A6" s="53" t="s">
        <v>42</v>
      </c>
      <c r="B6" s="41"/>
      <c r="C6" s="15"/>
      <c r="D6" s="39"/>
      <c r="E6" s="16"/>
      <c r="F6" s="39"/>
      <c r="G6" s="45"/>
      <c r="H6" s="3"/>
      <c r="I6" s="3"/>
      <c r="J6" s="3"/>
      <c r="K6" s="2"/>
      <c r="L6" s="2"/>
      <c r="M6" s="2"/>
      <c r="N6" s="2"/>
      <c r="O6" s="2"/>
      <c r="P6" s="2"/>
      <c r="Q6" s="2"/>
    </row>
    <row r="7" spans="1:17" ht="15.75">
      <c r="A7" s="82" t="s">
        <v>43</v>
      </c>
      <c r="B7" s="41"/>
      <c r="C7" s="15"/>
      <c r="D7" s="39"/>
      <c r="E7" s="16"/>
      <c r="F7" s="39"/>
      <c r="G7" s="45"/>
      <c r="H7" s="3"/>
      <c r="I7" s="3"/>
      <c r="J7" s="3"/>
      <c r="K7" s="2"/>
      <c r="L7" s="2"/>
      <c r="M7" s="2"/>
      <c r="N7" s="2"/>
      <c r="O7" s="2"/>
      <c r="P7" s="2"/>
      <c r="Q7" s="2"/>
    </row>
    <row r="8" spans="1:17" ht="23.25" customHeight="1">
      <c r="A8" s="53"/>
      <c r="B8" s="69"/>
      <c r="C8" s="49"/>
      <c r="D8" s="50"/>
      <c r="E8" s="17"/>
      <c r="F8" s="50"/>
      <c r="G8" s="46"/>
      <c r="H8" s="3"/>
      <c r="I8" s="3"/>
      <c r="J8" s="3"/>
      <c r="K8" s="2"/>
      <c r="L8" s="2"/>
      <c r="M8" s="2"/>
      <c r="N8" s="2"/>
      <c r="O8" s="2"/>
      <c r="P8" s="2"/>
      <c r="Q8" s="2"/>
    </row>
    <row r="9" spans="1:17" ht="27" customHeight="1">
      <c r="A9" s="83" t="s">
        <v>44</v>
      </c>
      <c r="B9" s="88" t="s">
        <v>248</v>
      </c>
      <c r="C9" s="243">
        <v>1051</v>
      </c>
      <c r="D9" s="244">
        <v>1051</v>
      </c>
      <c r="E9" s="245">
        <v>1000</v>
      </c>
      <c r="F9" s="244">
        <v>1000</v>
      </c>
      <c r="G9" s="246">
        <v>1000</v>
      </c>
      <c r="H9" s="3"/>
      <c r="I9" s="3"/>
      <c r="J9" s="3"/>
      <c r="K9" s="2"/>
      <c r="L9" s="2"/>
      <c r="M9" s="2"/>
      <c r="N9" s="2"/>
      <c r="O9" s="2"/>
      <c r="P9" s="2"/>
      <c r="Q9" s="2"/>
    </row>
    <row r="10" spans="1:17" ht="26.25" customHeight="1">
      <c r="A10" s="83" t="s">
        <v>46</v>
      </c>
      <c r="B10" s="88" t="s">
        <v>248</v>
      </c>
      <c r="C10" s="243">
        <v>3600</v>
      </c>
      <c r="D10" s="244">
        <v>2500</v>
      </c>
      <c r="E10" s="245">
        <v>2400</v>
      </c>
      <c r="F10" s="244">
        <v>2400</v>
      </c>
      <c r="G10" s="246">
        <v>2400</v>
      </c>
      <c r="H10" s="3"/>
      <c r="I10" s="3"/>
      <c r="J10" s="3"/>
      <c r="K10" s="2"/>
      <c r="L10" s="2"/>
      <c r="M10" s="2"/>
      <c r="N10" s="2"/>
      <c r="O10" s="2"/>
      <c r="P10" s="2"/>
      <c r="Q10" s="2"/>
    </row>
    <row r="11" spans="1:17" ht="29.25" customHeight="1">
      <c r="A11" s="83" t="s">
        <v>304</v>
      </c>
      <c r="B11" s="88" t="s">
        <v>248</v>
      </c>
      <c r="C11" s="247">
        <v>21943</v>
      </c>
      <c r="D11" s="244">
        <v>20000</v>
      </c>
      <c r="E11" s="245">
        <v>21000</v>
      </c>
      <c r="F11" s="244">
        <v>22000</v>
      </c>
      <c r="G11" s="246">
        <v>22000</v>
      </c>
      <c r="H11" s="3"/>
      <c r="I11" s="3"/>
      <c r="J11" s="3"/>
      <c r="K11" s="2"/>
      <c r="L11" s="2"/>
      <c r="M11" s="2"/>
      <c r="N11" s="2"/>
      <c r="O11" s="2"/>
      <c r="P11" s="2"/>
      <c r="Q11" s="2"/>
    </row>
    <row r="12" spans="1:17" ht="26.25" customHeight="1">
      <c r="A12" s="83" t="s">
        <v>47</v>
      </c>
      <c r="B12" s="88" t="s">
        <v>248</v>
      </c>
      <c r="C12" s="243">
        <v>351</v>
      </c>
      <c r="D12" s="244">
        <v>350</v>
      </c>
      <c r="E12" s="245">
        <v>300</v>
      </c>
      <c r="F12" s="244">
        <v>300</v>
      </c>
      <c r="G12" s="246">
        <v>300</v>
      </c>
      <c r="H12" s="3"/>
      <c r="I12" s="3"/>
      <c r="J12" s="3"/>
      <c r="K12" s="2"/>
      <c r="L12" s="2"/>
      <c r="M12" s="2"/>
      <c r="N12" s="2"/>
      <c r="O12" s="2"/>
      <c r="P12" s="2"/>
      <c r="Q12" s="2"/>
    </row>
    <row r="13" spans="1:7" ht="24" customHeight="1">
      <c r="A13" s="83" t="s">
        <v>48</v>
      </c>
      <c r="B13" s="88" t="s">
        <v>248</v>
      </c>
      <c r="C13" s="243">
        <v>8087</v>
      </c>
      <c r="D13" s="244">
        <v>8100</v>
      </c>
      <c r="E13" s="245">
        <v>8100</v>
      </c>
      <c r="F13" s="244">
        <v>8100</v>
      </c>
      <c r="G13" s="246">
        <v>8100</v>
      </c>
    </row>
    <row r="14" spans="1:7" ht="21" customHeight="1">
      <c r="A14" s="83" t="s">
        <v>317</v>
      </c>
      <c r="B14" s="88" t="s">
        <v>66</v>
      </c>
      <c r="C14" s="243">
        <v>906</v>
      </c>
      <c r="D14" s="244">
        <v>1000</v>
      </c>
      <c r="E14" s="245">
        <v>1200</v>
      </c>
      <c r="F14" s="244">
        <v>1200</v>
      </c>
      <c r="G14" s="246">
        <v>1200</v>
      </c>
    </row>
    <row r="15" spans="1:7" ht="43.5" customHeight="1">
      <c r="A15" s="83" t="s">
        <v>49</v>
      </c>
      <c r="B15" s="88" t="s">
        <v>50</v>
      </c>
      <c r="C15" s="26"/>
      <c r="D15" s="74"/>
      <c r="E15" s="43"/>
      <c r="F15" s="74"/>
      <c r="G15" s="57"/>
    </row>
    <row r="16" spans="1:7" ht="33" customHeight="1">
      <c r="A16" s="83" t="s">
        <v>107</v>
      </c>
      <c r="B16" s="88" t="s">
        <v>248</v>
      </c>
      <c r="C16" s="26"/>
      <c r="D16" s="74"/>
      <c r="E16" s="43"/>
      <c r="F16" s="74"/>
      <c r="G16" s="57"/>
    </row>
    <row r="17" spans="1:7" ht="31.5" customHeight="1">
      <c r="A17" s="83" t="s">
        <v>51</v>
      </c>
      <c r="B17" s="88" t="s">
        <v>248</v>
      </c>
      <c r="C17" s="26"/>
      <c r="D17" s="74"/>
      <c r="E17" s="43"/>
      <c r="F17" s="74"/>
      <c r="G17" s="57"/>
    </row>
    <row r="18" spans="1:7" ht="30" customHeight="1">
      <c r="A18" s="84" t="s">
        <v>52</v>
      </c>
      <c r="B18" s="88" t="s">
        <v>248</v>
      </c>
      <c r="C18" s="26"/>
      <c r="D18" s="74"/>
      <c r="E18" s="43"/>
      <c r="F18" s="74"/>
      <c r="G18" s="57"/>
    </row>
    <row r="19" spans="1:7" ht="51" customHeight="1">
      <c r="A19" s="83" t="s">
        <v>53</v>
      </c>
      <c r="B19" s="88" t="s">
        <v>248</v>
      </c>
      <c r="C19" s="26"/>
      <c r="D19" s="74"/>
      <c r="E19" s="43"/>
      <c r="F19" s="74"/>
      <c r="G19" s="57"/>
    </row>
    <row r="20" spans="1:7" ht="30.75" customHeight="1">
      <c r="A20" s="83" t="s">
        <v>305</v>
      </c>
      <c r="B20" s="88" t="s">
        <v>106</v>
      </c>
      <c r="C20" s="26"/>
      <c r="D20" s="74"/>
      <c r="E20" s="43"/>
      <c r="F20" s="74"/>
      <c r="G20" s="57"/>
    </row>
    <row r="21" spans="1:7" ht="34.5" customHeight="1">
      <c r="A21" s="85" t="s">
        <v>54</v>
      </c>
      <c r="B21" s="88" t="s">
        <v>106</v>
      </c>
      <c r="C21" s="26"/>
      <c r="D21" s="74"/>
      <c r="E21" s="43"/>
      <c r="F21" s="74"/>
      <c r="G21" s="57"/>
    </row>
    <row r="22" spans="1:7" ht="29.25" customHeight="1">
      <c r="A22" s="83" t="s">
        <v>55</v>
      </c>
      <c r="B22" s="88" t="s">
        <v>106</v>
      </c>
      <c r="C22" s="26"/>
      <c r="D22" s="74"/>
      <c r="E22" s="43"/>
      <c r="F22" s="74"/>
      <c r="G22" s="57"/>
    </row>
    <row r="23" spans="1:7" ht="24" customHeight="1">
      <c r="A23" s="83" t="s">
        <v>56</v>
      </c>
      <c r="B23" s="88" t="s">
        <v>106</v>
      </c>
      <c r="C23" s="26"/>
      <c r="D23" s="74"/>
      <c r="E23" s="43"/>
      <c r="F23" s="74"/>
      <c r="G23" s="57"/>
    </row>
    <row r="24" spans="1:7" ht="26.25" customHeight="1">
      <c r="A24" s="83" t="s">
        <v>57</v>
      </c>
      <c r="B24" s="88" t="s">
        <v>106</v>
      </c>
      <c r="C24" s="26"/>
      <c r="D24" s="74"/>
      <c r="E24" s="43"/>
      <c r="F24" s="74"/>
      <c r="G24" s="57"/>
    </row>
    <row r="25" spans="1:7" ht="29.25" customHeight="1">
      <c r="A25" s="83" t="s">
        <v>58</v>
      </c>
      <c r="B25" s="88" t="s">
        <v>106</v>
      </c>
      <c r="C25" s="26"/>
      <c r="D25" s="74"/>
      <c r="E25" s="43"/>
      <c r="F25" s="74"/>
      <c r="G25" s="57"/>
    </row>
    <row r="26" spans="1:7" ht="48" customHeight="1">
      <c r="A26" s="83" t="s">
        <v>59</v>
      </c>
      <c r="B26" s="88" t="s">
        <v>106</v>
      </c>
      <c r="C26" s="26"/>
      <c r="D26" s="74"/>
      <c r="E26" s="43"/>
      <c r="F26" s="74"/>
      <c r="G26" s="57"/>
    </row>
    <row r="27" spans="1:7" ht="46.5" customHeight="1">
      <c r="A27" s="83" t="s">
        <v>60</v>
      </c>
      <c r="B27" s="88" t="s">
        <v>106</v>
      </c>
      <c r="C27" s="26"/>
      <c r="D27" s="74"/>
      <c r="E27" s="43"/>
      <c r="F27" s="74"/>
      <c r="G27" s="57"/>
    </row>
    <row r="28" spans="1:7" ht="45.75" customHeight="1">
      <c r="A28" s="83" t="s">
        <v>61</v>
      </c>
      <c r="B28" s="88" t="s">
        <v>106</v>
      </c>
      <c r="C28" s="26"/>
      <c r="D28" s="74"/>
      <c r="E28" s="43"/>
      <c r="F28" s="74"/>
      <c r="G28" s="57"/>
    </row>
    <row r="29" spans="1:7" ht="18" customHeight="1">
      <c r="A29" s="83" t="s">
        <v>62</v>
      </c>
      <c r="B29" s="88" t="s">
        <v>106</v>
      </c>
      <c r="C29" s="26"/>
      <c r="D29" s="74"/>
      <c r="E29" s="43"/>
      <c r="F29" s="74"/>
      <c r="G29" s="57"/>
    </row>
    <row r="30" spans="1:7" ht="32.25" customHeight="1">
      <c r="A30" s="83" t="s">
        <v>63</v>
      </c>
      <c r="B30" s="88" t="s">
        <v>64</v>
      </c>
      <c r="C30" s="26"/>
      <c r="D30" s="74"/>
      <c r="E30" s="43"/>
      <c r="F30" s="74"/>
      <c r="G30" s="57"/>
    </row>
    <row r="31" spans="1:7" ht="30.75" customHeight="1">
      <c r="A31" s="83" t="s">
        <v>65</v>
      </c>
      <c r="B31" s="88" t="s">
        <v>66</v>
      </c>
      <c r="C31" s="26"/>
      <c r="D31" s="74"/>
      <c r="E31" s="43"/>
      <c r="F31" s="74"/>
      <c r="G31" s="57"/>
    </row>
    <row r="32" spans="1:7" ht="27.75" customHeight="1">
      <c r="A32" s="83" t="s">
        <v>67</v>
      </c>
      <c r="B32" s="88" t="s">
        <v>68</v>
      </c>
      <c r="C32" s="26"/>
      <c r="D32" s="74"/>
      <c r="E32" s="43"/>
      <c r="F32" s="74"/>
      <c r="G32" s="57"/>
    </row>
    <row r="33" spans="1:7" ht="27" customHeight="1">
      <c r="A33" s="83" t="s">
        <v>69</v>
      </c>
      <c r="B33" s="88" t="s">
        <v>70</v>
      </c>
      <c r="C33" s="26"/>
      <c r="D33" s="74"/>
      <c r="E33" s="43"/>
      <c r="F33" s="74"/>
      <c r="G33" s="57"/>
    </row>
    <row r="34" spans="1:7" ht="23.25" customHeight="1">
      <c r="A34" s="83" t="s">
        <v>71</v>
      </c>
      <c r="B34" s="88" t="s">
        <v>248</v>
      </c>
      <c r="C34" s="26"/>
      <c r="D34" s="74"/>
      <c r="E34" s="43"/>
      <c r="F34" s="74"/>
      <c r="G34" s="57"/>
    </row>
    <row r="35" spans="1:7" ht="24.75" customHeight="1">
      <c r="A35" s="83" t="s">
        <v>72</v>
      </c>
      <c r="B35" s="88" t="s">
        <v>248</v>
      </c>
      <c r="C35" s="26"/>
      <c r="D35" s="74"/>
      <c r="E35" s="43"/>
      <c r="F35" s="74"/>
      <c r="G35" s="57"/>
    </row>
    <row r="36" spans="1:7" ht="15.75" customHeight="1">
      <c r="A36" s="83" t="s">
        <v>73</v>
      </c>
      <c r="B36" s="88" t="s">
        <v>248</v>
      </c>
      <c r="C36" s="26"/>
      <c r="D36" s="74"/>
      <c r="E36" s="43"/>
      <c r="F36" s="74"/>
      <c r="G36" s="57"/>
    </row>
    <row r="37" spans="1:7" ht="23.25" customHeight="1">
      <c r="A37" s="83" t="s">
        <v>74</v>
      </c>
      <c r="B37" s="88" t="s">
        <v>248</v>
      </c>
      <c r="C37" s="26"/>
      <c r="D37" s="74"/>
      <c r="E37" s="43"/>
      <c r="F37" s="74"/>
      <c r="G37" s="57"/>
    </row>
    <row r="38" spans="1:7" ht="48" customHeight="1">
      <c r="A38" s="83" t="s">
        <v>75</v>
      </c>
      <c r="B38" s="88" t="s">
        <v>248</v>
      </c>
      <c r="C38" s="26"/>
      <c r="D38" s="74"/>
      <c r="E38" s="43"/>
      <c r="F38" s="74"/>
      <c r="G38" s="57"/>
    </row>
    <row r="39" spans="1:7" ht="24.75" customHeight="1">
      <c r="A39" s="83" t="s">
        <v>76</v>
      </c>
      <c r="B39" s="88" t="s">
        <v>248</v>
      </c>
      <c r="C39" s="26"/>
      <c r="D39" s="74"/>
      <c r="E39" s="43"/>
      <c r="F39" s="74"/>
      <c r="G39" s="57"/>
    </row>
    <row r="40" spans="1:7" ht="38.25" customHeight="1">
      <c r="A40" s="83" t="s">
        <v>77</v>
      </c>
      <c r="B40" s="88" t="s">
        <v>66</v>
      </c>
      <c r="C40" s="26"/>
      <c r="D40" s="74"/>
      <c r="E40" s="43"/>
      <c r="F40" s="74"/>
      <c r="G40" s="57"/>
    </row>
    <row r="41" spans="1:7" ht="24.75" customHeight="1">
      <c r="A41" s="83" t="s">
        <v>78</v>
      </c>
      <c r="B41" s="88" t="s">
        <v>66</v>
      </c>
      <c r="C41" s="26"/>
      <c r="D41" s="74"/>
      <c r="E41" s="43"/>
      <c r="F41" s="74"/>
      <c r="G41" s="57"/>
    </row>
    <row r="42" spans="1:7" ht="23.25" customHeight="1">
      <c r="A42" s="83" t="s">
        <v>79</v>
      </c>
      <c r="B42" s="88" t="s">
        <v>45</v>
      </c>
      <c r="C42" s="26"/>
      <c r="D42" s="74"/>
      <c r="E42" s="43"/>
      <c r="F42" s="74"/>
      <c r="G42" s="57"/>
    </row>
    <row r="43" spans="1:7" ht="27.75" customHeight="1">
      <c r="A43" s="83" t="s">
        <v>80</v>
      </c>
      <c r="B43" s="88" t="s">
        <v>81</v>
      </c>
      <c r="C43" s="26"/>
      <c r="D43" s="74"/>
      <c r="E43" s="43"/>
      <c r="F43" s="74"/>
      <c r="G43" s="57"/>
    </row>
    <row r="44" spans="1:7" ht="34.5" customHeight="1">
      <c r="A44" s="83" t="s">
        <v>82</v>
      </c>
      <c r="B44" s="88" t="s">
        <v>81</v>
      </c>
      <c r="C44" s="26"/>
      <c r="D44" s="74"/>
      <c r="E44" s="43"/>
      <c r="F44" s="74"/>
      <c r="G44" s="57"/>
    </row>
    <row r="45" spans="1:7" ht="38.25" customHeight="1">
      <c r="A45" s="83" t="s">
        <v>83</v>
      </c>
      <c r="B45" s="88" t="s">
        <v>81</v>
      </c>
      <c r="C45" s="26"/>
      <c r="D45" s="74"/>
      <c r="E45" s="43"/>
      <c r="F45" s="74"/>
      <c r="G45" s="57"/>
    </row>
    <row r="46" spans="1:7" ht="32.25" customHeight="1">
      <c r="A46" s="83" t="s">
        <v>84</v>
      </c>
      <c r="B46" s="88" t="s">
        <v>81</v>
      </c>
      <c r="C46" s="26"/>
      <c r="D46" s="74"/>
      <c r="E46" s="43"/>
      <c r="F46" s="74"/>
      <c r="G46" s="57"/>
    </row>
    <row r="47" spans="1:7" ht="27.75" customHeight="1">
      <c r="A47" s="83" t="s">
        <v>85</v>
      </c>
      <c r="B47" s="88" t="s">
        <v>45</v>
      </c>
      <c r="C47" s="26"/>
      <c r="D47" s="74"/>
      <c r="E47" s="43"/>
      <c r="F47" s="74"/>
      <c r="G47" s="57"/>
    </row>
    <row r="48" spans="1:7" ht="15.75" customHeight="1">
      <c r="A48" s="83" t="s">
        <v>86</v>
      </c>
      <c r="B48" s="88" t="s">
        <v>45</v>
      </c>
      <c r="C48" s="26"/>
      <c r="D48" s="74"/>
      <c r="E48" s="43"/>
      <c r="F48" s="74"/>
      <c r="G48" s="57"/>
    </row>
    <row r="49" spans="1:7" ht="24.75" customHeight="1">
      <c r="A49" s="83" t="s">
        <v>87</v>
      </c>
      <c r="B49" s="88" t="s">
        <v>88</v>
      </c>
      <c r="C49" s="26"/>
      <c r="D49" s="74"/>
      <c r="E49" s="43"/>
      <c r="F49" s="74"/>
      <c r="G49" s="57"/>
    </row>
    <row r="50" spans="1:7" ht="26.25" customHeight="1">
      <c r="A50" s="83" t="s">
        <v>89</v>
      </c>
      <c r="B50" s="88" t="s">
        <v>66</v>
      </c>
      <c r="C50" s="26"/>
      <c r="D50" s="74"/>
      <c r="E50" s="43"/>
      <c r="F50" s="74"/>
      <c r="G50" s="57"/>
    </row>
    <row r="51" spans="1:7" ht="29.25" customHeight="1">
      <c r="A51" s="83" t="s">
        <v>90</v>
      </c>
      <c r="B51" s="88" t="s">
        <v>66</v>
      </c>
      <c r="C51" s="26"/>
      <c r="D51" s="74"/>
      <c r="E51" s="43"/>
      <c r="F51" s="74"/>
      <c r="G51" s="57"/>
    </row>
    <row r="52" spans="1:7" ht="32.25" customHeight="1">
      <c r="A52" s="83" t="s">
        <v>91</v>
      </c>
      <c r="B52" s="88" t="s">
        <v>66</v>
      </c>
      <c r="C52" s="26"/>
      <c r="D52" s="74"/>
      <c r="E52" s="43"/>
      <c r="F52" s="74"/>
      <c r="G52" s="57"/>
    </row>
    <row r="53" spans="1:7" ht="30" customHeight="1">
      <c r="A53" s="83" t="s">
        <v>92</v>
      </c>
      <c r="B53" s="88" t="s">
        <v>66</v>
      </c>
      <c r="C53" s="26"/>
      <c r="D53" s="74"/>
      <c r="E53" s="43"/>
      <c r="F53" s="74"/>
      <c r="G53" s="57"/>
    </row>
    <row r="54" spans="1:7" ht="27.75" customHeight="1">
      <c r="A54" s="83" t="s">
        <v>93</v>
      </c>
      <c r="B54" s="88" t="s">
        <v>66</v>
      </c>
      <c r="C54" s="26"/>
      <c r="D54" s="74"/>
      <c r="E54" s="43"/>
      <c r="F54" s="74"/>
      <c r="G54" s="57"/>
    </row>
    <row r="55" spans="1:7" ht="33.75" customHeight="1">
      <c r="A55" s="83" t="s">
        <v>94</v>
      </c>
      <c r="B55" s="88" t="s">
        <v>95</v>
      </c>
      <c r="C55" s="26"/>
      <c r="D55" s="74"/>
      <c r="E55" s="43"/>
      <c r="F55" s="74"/>
      <c r="G55" s="57"/>
    </row>
    <row r="56" spans="1:7" ht="26.25" customHeight="1">
      <c r="A56" s="83" t="s">
        <v>96</v>
      </c>
      <c r="B56" s="88" t="s">
        <v>88</v>
      </c>
      <c r="C56" s="26"/>
      <c r="D56" s="74"/>
      <c r="E56" s="43"/>
      <c r="F56" s="74"/>
      <c r="G56" s="57"/>
    </row>
    <row r="57" spans="1:7" ht="29.25" customHeight="1">
      <c r="A57" s="83" t="s">
        <v>97</v>
      </c>
      <c r="B57" s="88" t="s">
        <v>66</v>
      </c>
      <c r="C57" s="26"/>
      <c r="D57" s="74"/>
      <c r="E57" s="43"/>
      <c r="F57" s="74"/>
      <c r="G57" s="57"/>
    </row>
    <row r="58" spans="1:7" ht="18" customHeight="1">
      <c r="A58" s="83" t="s">
        <v>98</v>
      </c>
      <c r="B58" s="88" t="s">
        <v>88</v>
      </c>
      <c r="C58" s="26"/>
      <c r="D58" s="74"/>
      <c r="E58" s="43"/>
      <c r="F58" s="74"/>
      <c r="G58" s="57"/>
    </row>
    <row r="59" spans="1:7" ht="30" customHeight="1">
      <c r="A59" s="83" t="s">
        <v>99</v>
      </c>
      <c r="B59" s="88" t="s">
        <v>100</v>
      </c>
      <c r="C59" s="26"/>
      <c r="D59" s="74"/>
      <c r="E59" s="43"/>
      <c r="F59" s="74"/>
      <c r="G59" s="57"/>
    </row>
    <row r="60" spans="1:7" ht="15">
      <c r="A60" s="83" t="s">
        <v>101</v>
      </c>
      <c r="B60" s="88"/>
      <c r="C60" s="26"/>
      <c r="D60" s="74"/>
      <c r="E60" s="43"/>
      <c r="F60" s="74"/>
      <c r="G60" s="57"/>
    </row>
    <row r="61" spans="1:7" ht="20.25" customHeight="1">
      <c r="A61" s="85" t="s">
        <v>102</v>
      </c>
      <c r="B61" s="88" t="s">
        <v>103</v>
      </c>
      <c r="C61" s="26"/>
      <c r="D61" s="74"/>
      <c r="E61" s="43"/>
      <c r="F61" s="74"/>
      <c r="G61" s="57"/>
    </row>
    <row r="62" spans="1:7" ht="19.5" customHeight="1">
      <c r="A62" s="85" t="s">
        <v>104</v>
      </c>
      <c r="B62" s="88" t="s">
        <v>103</v>
      </c>
      <c r="C62" s="26"/>
      <c r="D62" s="74"/>
      <c r="E62" s="43"/>
      <c r="F62" s="74"/>
      <c r="G62" s="57"/>
    </row>
    <row r="63" spans="1:7" ht="20.25" customHeight="1" thickBot="1">
      <c r="A63" s="86" t="s">
        <v>105</v>
      </c>
      <c r="B63" s="89" t="s">
        <v>103</v>
      </c>
      <c r="C63" s="61"/>
      <c r="D63" s="79"/>
      <c r="E63" s="72"/>
      <c r="F63" s="79"/>
      <c r="G63" s="62"/>
    </row>
  </sheetData>
  <sheetProtection/>
  <mergeCells count="1">
    <mergeCell ref="E2:G2"/>
  </mergeCells>
  <printOptions/>
  <pageMargins left="0.17" right="0.18" top="0.3937007874015748" bottom="0.7874015748031497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="75" zoomScaleNormal="75" zoomScalePageLayoutView="0" workbookViewId="0" topLeftCell="A1">
      <selection activeCell="I38" sqref="I38"/>
    </sheetView>
  </sheetViews>
  <sheetFormatPr defaultColWidth="9.00390625" defaultRowHeight="12.75"/>
  <cols>
    <col min="1" max="1" width="31.375" style="0" customWidth="1"/>
    <col min="2" max="2" width="0.12890625" style="0" hidden="1" customWidth="1"/>
    <col min="3" max="3" width="20.375" style="156" customWidth="1"/>
    <col min="4" max="5" width="13.625" style="0" customWidth="1"/>
    <col min="6" max="6" width="13.875" style="0" customWidth="1"/>
    <col min="7" max="7" width="13.375" style="0" customWidth="1"/>
    <col min="8" max="8" width="13.75390625" style="0" customWidth="1"/>
  </cols>
  <sheetData>
    <row r="1" spans="6:8" ht="0.75" customHeight="1" thickBot="1">
      <c r="F1" s="2"/>
      <c r="H1" s="2"/>
    </row>
    <row r="2" spans="1:18" ht="16.5" thickBot="1">
      <c r="A2" s="101" t="s">
        <v>0</v>
      </c>
      <c r="B2" s="101" t="s">
        <v>1</v>
      </c>
      <c r="C2" s="153" t="s">
        <v>8</v>
      </c>
      <c r="D2" s="150" t="s">
        <v>293</v>
      </c>
      <c r="E2" s="150" t="s">
        <v>294</v>
      </c>
      <c r="F2" s="332" t="s">
        <v>2</v>
      </c>
      <c r="G2" s="333"/>
      <c r="H2" s="334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4"/>
      <c r="B3" s="104"/>
      <c r="C3" s="138" t="s">
        <v>9</v>
      </c>
      <c r="D3" s="151" t="s">
        <v>227</v>
      </c>
      <c r="E3" s="151" t="s">
        <v>229</v>
      </c>
      <c r="F3" s="105" t="s">
        <v>232</v>
      </c>
      <c r="G3" s="152" t="s">
        <v>285</v>
      </c>
      <c r="H3" s="105" t="s">
        <v>310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8.25" customHeight="1">
      <c r="A4" s="4"/>
      <c r="B4" s="90"/>
      <c r="C4" s="157"/>
      <c r="D4" s="25"/>
      <c r="E4" s="25"/>
      <c r="F4" s="121"/>
      <c r="G4" s="25"/>
      <c r="H4" s="120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6.5" thickBot="1">
      <c r="A5" s="104" t="s">
        <v>40</v>
      </c>
      <c r="B5" s="125"/>
      <c r="C5" s="158"/>
      <c r="D5" s="126"/>
      <c r="E5" s="126"/>
      <c r="F5" s="127"/>
      <c r="G5" s="126"/>
      <c r="H5" s="128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140"/>
      <c r="B6" s="167"/>
      <c r="C6" s="159"/>
      <c r="D6" s="39"/>
      <c r="E6" s="39"/>
      <c r="F6" s="92"/>
      <c r="G6" s="39"/>
      <c r="H6" s="45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45.75" customHeight="1">
      <c r="A7" s="155" t="s">
        <v>32</v>
      </c>
      <c r="B7" s="173"/>
      <c r="C7" s="159" t="s">
        <v>206</v>
      </c>
      <c r="D7" s="227">
        <v>494388</v>
      </c>
      <c r="E7" s="227">
        <v>595000</v>
      </c>
      <c r="F7" s="228">
        <v>638800</v>
      </c>
      <c r="G7" s="227">
        <v>702700</v>
      </c>
      <c r="H7" s="229">
        <v>750000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5" customHeight="1">
      <c r="A8" s="163"/>
      <c r="B8" s="171"/>
      <c r="C8" s="154" t="s">
        <v>272</v>
      </c>
      <c r="D8" s="230">
        <v>99</v>
      </c>
      <c r="E8" s="230">
        <v>120.3</v>
      </c>
      <c r="F8" s="231">
        <v>107.4</v>
      </c>
      <c r="G8" s="230">
        <v>110</v>
      </c>
      <c r="H8" s="232">
        <v>106.7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">
      <c r="A9" s="145" t="s">
        <v>33</v>
      </c>
      <c r="B9" s="171"/>
      <c r="C9" s="154"/>
      <c r="D9" s="230"/>
      <c r="E9" s="230"/>
      <c r="F9" s="231"/>
      <c r="G9" s="230"/>
      <c r="H9" s="232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7.25" customHeight="1">
      <c r="A10" s="183" t="s">
        <v>34</v>
      </c>
      <c r="B10" s="171"/>
      <c r="C10" s="159" t="s">
        <v>206</v>
      </c>
      <c r="D10" s="230">
        <v>281620</v>
      </c>
      <c r="E10" s="230">
        <v>360000</v>
      </c>
      <c r="F10" s="231">
        <v>396000</v>
      </c>
      <c r="G10" s="230">
        <v>435600</v>
      </c>
      <c r="H10" s="232">
        <v>450000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43.5" customHeight="1">
      <c r="A11" s="183"/>
      <c r="B11" s="171"/>
      <c r="C11" s="154" t="s">
        <v>272</v>
      </c>
      <c r="D11" s="230">
        <v>90.2</v>
      </c>
      <c r="E11" s="230">
        <v>127.8</v>
      </c>
      <c r="F11" s="231">
        <v>110</v>
      </c>
      <c r="G11" s="230">
        <v>110</v>
      </c>
      <c r="H11" s="232">
        <v>103.3</v>
      </c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8" customHeight="1">
      <c r="A12" s="183" t="s">
        <v>35</v>
      </c>
      <c r="B12" s="171"/>
      <c r="C12" s="159" t="s">
        <v>206</v>
      </c>
      <c r="D12" s="230">
        <v>212768</v>
      </c>
      <c r="E12" s="230">
        <v>235000</v>
      </c>
      <c r="F12" s="231">
        <v>242800</v>
      </c>
      <c r="G12" s="230">
        <v>267100</v>
      </c>
      <c r="H12" s="232">
        <v>300000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46.5" customHeight="1">
      <c r="A13" s="155"/>
      <c r="B13" s="171"/>
      <c r="C13" s="154" t="s">
        <v>272</v>
      </c>
      <c r="D13" s="230">
        <v>113.5</v>
      </c>
      <c r="E13" s="230">
        <v>110.4</v>
      </c>
      <c r="F13" s="231">
        <v>103.3</v>
      </c>
      <c r="G13" s="230">
        <v>110</v>
      </c>
      <c r="H13" s="232">
        <v>112.3</v>
      </c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8" ht="54" customHeight="1">
      <c r="A14" s="155" t="s">
        <v>36</v>
      </c>
      <c r="B14" s="184"/>
      <c r="C14" s="154"/>
      <c r="D14" s="233"/>
      <c r="E14" s="233"/>
      <c r="F14" s="234"/>
      <c r="G14" s="233"/>
      <c r="H14" s="235"/>
    </row>
    <row r="15" spans="1:8" ht="47.25" customHeight="1">
      <c r="A15" s="142" t="s">
        <v>37</v>
      </c>
      <c r="B15" s="184"/>
      <c r="C15" s="159" t="s">
        <v>206</v>
      </c>
      <c r="D15" s="230">
        <v>281620</v>
      </c>
      <c r="E15" s="230">
        <v>360000</v>
      </c>
      <c r="F15" s="231">
        <v>396000</v>
      </c>
      <c r="G15" s="230">
        <v>435600</v>
      </c>
      <c r="H15" s="232">
        <v>450000</v>
      </c>
    </row>
    <row r="16" spans="1:8" ht="48.75" customHeight="1">
      <c r="A16" s="185"/>
      <c r="B16" s="184"/>
      <c r="C16" s="154" t="s">
        <v>272</v>
      </c>
      <c r="D16" s="230">
        <v>90.2</v>
      </c>
      <c r="E16" s="230">
        <v>127.8</v>
      </c>
      <c r="F16" s="231">
        <v>110</v>
      </c>
      <c r="G16" s="230">
        <v>110</v>
      </c>
      <c r="H16" s="232">
        <v>103.3</v>
      </c>
    </row>
    <row r="17" spans="1:8" ht="48" customHeight="1">
      <c r="A17" s="186" t="s">
        <v>38</v>
      </c>
      <c r="B17" s="184"/>
      <c r="C17" s="159" t="s">
        <v>206</v>
      </c>
      <c r="D17" s="233"/>
      <c r="E17" s="233"/>
      <c r="F17" s="234"/>
      <c r="G17" s="233"/>
      <c r="H17" s="235"/>
    </row>
    <row r="18" spans="1:8" ht="45.75" customHeight="1">
      <c r="A18" s="164"/>
      <c r="B18" s="184"/>
      <c r="C18" s="154" t="s">
        <v>272</v>
      </c>
      <c r="D18" s="233"/>
      <c r="E18" s="233"/>
      <c r="F18" s="234"/>
      <c r="G18" s="233"/>
      <c r="H18" s="235"/>
    </row>
    <row r="19" spans="1:8" ht="45.75" customHeight="1">
      <c r="A19" s="164" t="s">
        <v>39</v>
      </c>
      <c r="B19" s="184"/>
      <c r="C19" s="160"/>
      <c r="D19" s="233"/>
      <c r="E19" s="233"/>
      <c r="F19" s="234"/>
      <c r="G19" s="233"/>
      <c r="H19" s="235"/>
    </row>
    <row r="20" spans="1:8" ht="48" customHeight="1">
      <c r="A20" s="141" t="s">
        <v>230</v>
      </c>
      <c r="B20" s="184"/>
      <c r="C20" s="159" t="s">
        <v>206</v>
      </c>
      <c r="D20" s="230">
        <v>212768</v>
      </c>
      <c r="E20" s="230">
        <v>235000</v>
      </c>
      <c r="F20" s="231">
        <v>242800</v>
      </c>
      <c r="G20" s="230">
        <v>267100</v>
      </c>
      <c r="H20" s="232">
        <v>300000</v>
      </c>
    </row>
    <row r="21" spans="1:8" ht="46.5" customHeight="1">
      <c r="A21" s="187"/>
      <c r="B21" s="184"/>
      <c r="C21" s="154" t="s">
        <v>272</v>
      </c>
      <c r="D21" s="230">
        <v>113.5</v>
      </c>
      <c r="E21" s="230">
        <v>110.4</v>
      </c>
      <c r="F21" s="231">
        <v>103.3</v>
      </c>
      <c r="G21" s="230">
        <v>110</v>
      </c>
      <c r="H21" s="232">
        <v>112.3</v>
      </c>
    </row>
    <row r="22" spans="1:8" ht="48.75" customHeight="1">
      <c r="A22" s="186" t="s">
        <v>38</v>
      </c>
      <c r="B22" s="184"/>
      <c r="C22" s="159" t="s">
        <v>206</v>
      </c>
      <c r="D22" s="233"/>
      <c r="E22" s="233"/>
      <c r="F22" s="234"/>
      <c r="G22" s="233"/>
      <c r="H22" s="235"/>
    </row>
    <row r="23" spans="1:8" ht="46.5" customHeight="1" thickBot="1">
      <c r="A23" s="188"/>
      <c r="B23" s="226"/>
      <c r="C23" s="205" t="s">
        <v>272</v>
      </c>
      <c r="D23" s="236"/>
      <c r="E23" s="236"/>
      <c r="F23" s="237"/>
      <c r="G23" s="236"/>
      <c r="H23" s="238"/>
    </row>
    <row r="25" ht="15">
      <c r="A25" s="11" t="s">
        <v>207</v>
      </c>
    </row>
    <row r="26" ht="15">
      <c r="A26" s="11" t="s">
        <v>292</v>
      </c>
    </row>
    <row r="27" ht="15">
      <c r="A27" s="2"/>
    </row>
  </sheetData>
  <sheetProtection/>
  <mergeCells count="1">
    <mergeCell ref="F2:H2"/>
  </mergeCells>
  <printOptions/>
  <pageMargins left="0.17" right="0.16" top="0.3937007874015748" bottom="0.7874015748031497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2"/>
  <sheetViews>
    <sheetView zoomScale="75" zoomScaleNormal="75" zoomScalePageLayoutView="0" workbookViewId="0" topLeftCell="A1">
      <selection activeCell="I38" sqref="I38"/>
    </sheetView>
  </sheetViews>
  <sheetFormatPr defaultColWidth="9.00390625" defaultRowHeight="12.75"/>
  <cols>
    <col min="1" max="1" width="30.875" style="0" customWidth="1"/>
    <col min="2" max="2" width="0.12890625" style="0" hidden="1" customWidth="1"/>
    <col min="3" max="3" width="19.125" style="129" customWidth="1"/>
    <col min="4" max="4" width="12.625" style="77" customWidth="1"/>
    <col min="5" max="5" width="12.00390625" style="77" customWidth="1"/>
    <col min="6" max="6" width="12.125" style="77" customWidth="1"/>
    <col min="7" max="7" width="12.375" style="77" customWidth="1"/>
    <col min="8" max="8" width="12.00390625" style="77" customWidth="1"/>
  </cols>
  <sheetData>
    <row r="1" spans="1:8" ht="15.75" thickBot="1">
      <c r="A1" s="1"/>
      <c r="B1" s="1"/>
      <c r="C1" s="12"/>
      <c r="D1" s="1"/>
      <c r="E1" s="1"/>
      <c r="F1" s="3"/>
      <c r="G1" s="1"/>
      <c r="H1" s="3"/>
    </row>
    <row r="2" spans="1:18" ht="16.5" thickBot="1">
      <c r="A2" s="101" t="s">
        <v>0</v>
      </c>
      <c r="B2" s="103" t="s">
        <v>1</v>
      </c>
      <c r="C2" s="102" t="s">
        <v>8</v>
      </c>
      <c r="D2" s="150" t="s">
        <v>293</v>
      </c>
      <c r="E2" s="150" t="s">
        <v>294</v>
      </c>
      <c r="F2" s="332" t="s">
        <v>2</v>
      </c>
      <c r="G2" s="333"/>
      <c r="H2" s="334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4"/>
      <c r="B3" s="113"/>
      <c r="C3" s="105" t="s">
        <v>9</v>
      </c>
      <c r="D3" s="151" t="s">
        <v>227</v>
      </c>
      <c r="E3" s="151" t="s">
        <v>229</v>
      </c>
      <c r="F3" s="105" t="s">
        <v>232</v>
      </c>
      <c r="G3" s="152" t="s">
        <v>285</v>
      </c>
      <c r="H3" s="105" t="s">
        <v>310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90"/>
      <c r="C4" s="87"/>
      <c r="D4" s="25"/>
      <c r="E4" s="25"/>
      <c r="F4" s="25"/>
      <c r="G4" s="25"/>
      <c r="H4" s="25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.75">
      <c r="A5" s="130" t="s">
        <v>108</v>
      </c>
      <c r="B5" s="14"/>
      <c r="C5" s="68"/>
      <c r="D5" s="50"/>
      <c r="E5" s="50"/>
      <c r="F5" s="50"/>
      <c r="G5" s="50"/>
      <c r="H5" s="50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19"/>
      <c r="B6" s="3"/>
      <c r="C6" s="41"/>
      <c r="D6" s="39"/>
      <c r="E6" s="39"/>
      <c r="F6" s="39"/>
      <c r="G6" s="39"/>
      <c r="H6" s="39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62.25" customHeight="1">
      <c r="A7" s="22" t="s">
        <v>109</v>
      </c>
      <c r="B7" s="3"/>
      <c r="C7" s="143" t="s">
        <v>306</v>
      </c>
      <c r="D7" s="239">
        <v>6543.57</v>
      </c>
      <c r="E7" s="239">
        <f>D7*E8/100</f>
        <v>6851.11779</v>
      </c>
      <c r="F7" s="239">
        <f>E7*F8/100</f>
        <v>7241.6315040300005</v>
      </c>
      <c r="G7" s="239">
        <f>F7*G8/100</f>
        <v>7589.22981622344</v>
      </c>
      <c r="H7" s="239">
        <f>G7*H8/100</f>
        <v>7923.155928137272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7.25" customHeight="1">
      <c r="A8" s="21"/>
      <c r="B8" s="52"/>
      <c r="C8" s="154" t="s">
        <v>272</v>
      </c>
      <c r="D8" s="230">
        <v>102.7</v>
      </c>
      <c r="E8" s="230">
        <v>104.7</v>
      </c>
      <c r="F8" s="230">
        <v>105.7</v>
      </c>
      <c r="G8" s="230">
        <v>104.8</v>
      </c>
      <c r="H8" s="230">
        <v>104.4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60" customHeight="1">
      <c r="A9" s="22" t="s">
        <v>110</v>
      </c>
      <c r="B9" s="52"/>
      <c r="C9" s="143" t="s">
        <v>306</v>
      </c>
      <c r="D9" s="230">
        <v>12925</v>
      </c>
      <c r="E9" s="230">
        <f>D9*E10/100</f>
        <v>13907.3</v>
      </c>
      <c r="F9" s="230">
        <f>E9*F10/100</f>
        <v>14950.3475</v>
      </c>
      <c r="G9" s="230">
        <f>F9*G10/100</f>
        <v>15937.070435</v>
      </c>
      <c r="H9" s="230">
        <f>G9*H10/100</f>
        <v>17020.79122458</v>
      </c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5" customHeight="1">
      <c r="A10" s="33"/>
      <c r="B10" s="52"/>
      <c r="C10" s="154" t="s">
        <v>272</v>
      </c>
      <c r="D10" s="230">
        <v>122.8</v>
      </c>
      <c r="E10" s="230">
        <v>107.6</v>
      </c>
      <c r="F10" s="230">
        <v>107.5</v>
      </c>
      <c r="G10" s="230">
        <v>106.6</v>
      </c>
      <c r="H10" s="230">
        <v>106.8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60.75" customHeight="1">
      <c r="A11" s="30" t="s">
        <v>200</v>
      </c>
      <c r="B11" s="52"/>
      <c r="C11" s="143" t="s">
        <v>306</v>
      </c>
      <c r="D11" s="230">
        <v>4483</v>
      </c>
      <c r="E11" s="230">
        <f>D11*E12/100</f>
        <v>4729.565</v>
      </c>
      <c r="F11" s="230">
        <f>E11*F12/100</f>
        <v>5122.118895</v>
      </c>
      <c r="G11" s="230">
        <f>F11*G12/100</f>
        <v>5485.789336544999</v>
      </c>
      <c r="H11" s="230">
        <f>G11*H12/100</f>
        <v>5864.308800766605</v>
      </c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5" customHeight="1">
      <c r="A12" s="33"/>
      <c r="B12" s="52"/>
      <c r="C12" s="154" t="s">
        <v>272</v>
      </c>
      <c r="D12" s="230">
        <v>117.5</v>
      </c>
      <c r="E12" s="230">
        <v>105.5</v>
      </c>
      <c r="F12" s="230">
        <v>108.3</v>
      </c>
      <c r="G12" s="230">
        <v>107.1</v>
      </c>
      <c r="H12" s="230">
        <v>106.9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8" ht="12.75">
      <c r="A13" s="1"/>
      <c r="B13" s="1"/>
      <c r="C13" s="12"/>
      <c r="D13" s="1"/>
      <c r="E13" s="1"/>
      <c r="F13" s="1"/>
      <c r="G13" s="1"/>
      <c r="H13" s="1"/>
    </row>
    <row r="14" spans="1:8" ht="15">
      <c r="A14" s="10" t="s">
        <v>207</v>
      </c>
      <c r="B14" s="1"/>
      <c r="C14" s="12"/>
      <c r="D14" s="1"/>
      <c r="E14" s="1"/>
      <c r="F14" s="1"/>
      <c r="G14" s="1"/>
      <c r="H14" s="1"/>
    </row>
    <row r="15" spans="1:8" ht="15">
      <c r="A15" s="11" t="s">
        <v>292</v>
      </c>
      <c r="C15" s="12"/>
      <c r="D15" s="1"/>
      <c r="E15" s="1"/>
      <c r="F15" s="1"/>
      <c r="G15" s="1"/>
      <c r="H15" s="1"/>
    </row>
    <row r="16" spans="1:8" ht="15">
      <c r="A16" s="2"/>
      <c r="C16" s="12"/>
      <c r="D16" s="1"/>
      <c r="E16" s="1"/>
      <c r="F16" s="1"/>
      <c r="G16" s="1"/>
      <c r="H16" s="1"/>
    </row>
    <row r="17" spans="3:8" ht="12.75">
      <c r="C17" s="12"/>
      <c r="D17" s="1"/>
      <c r="E17" s="1"/>
      <c r="F17" s="1"/>
      <c r="G17" s="1"/>
      <c r="H17" s="1"/>
    </row>
    <row r="18" spans="3:8" ht="12.75">
      <c r="C18" s="12"/>
      <c r="D18" s="1"/>
      <c r="E18" s="1"/>
      <c r="F18" s="1"/>
      <c r="G18" s="1"/>
      <c r="H18" s="1"/>
    </row>
    <row r="19" spans="3:8" ht="12.75">
      <c r="C19" s="12"/>
      <c r="D19" s="1"/>
      <c r="E19" s="1"/>
      <c r="F19" s="1"/>
      <c r="G19" s="1"/>
      <c r="H19" s="1"/>
    </row>
    <row r="20" spans="3:8" ht="12.75">
      <c r="C20" s="12"/>
      <c r="D20" s="1"/>
      <c r="E20" s="1"/>
      <c r="F20" s="1"/>
      <c r="G20" s="1"/>
      <c r="H20" s="1"/>
    </row>
    <row r="21" spans="3:8" ht="12.75">
      <c r="C21" s="12"/>
      <c r="D21" s="1"/>
      <c r="E21" s="1"/>
      <c r="F21" s="1"/>
      <c r="G21" s="1"/>
      <c r="H21" s="1"/>
    </row>
    <row r="22" spans="3:8" ht="12.75">
      <c r="C22" s="12"/>
      <c r="D22" s="1"/>
      <c r="E22" s="1"/>
      <c r="F22" s="1"/>
      <c r="G22" s="1"/>
      <c r="H22" s="1"/>
    </row>
    <row r="23" spans="3:8" ht="12.75">
      <c r="C23" s="12"/>
      <c r="D23" s="1"/>
      <c r="E23" s="1"/>
      <c r="F23" s="1"/>
      <c r="G23" s="1"/>
      <c r="H23" s="1"/>
    </row>
    <row r="24" spans="3:8" ht="12.75">
      <c r="C24" s="12"/>
      <c r="D24" s="1"/>
      <c r="E24" s="1"/>
      <c r="F24" s="1"/>
      <c r="G24" s="1"/>
      <c r="H24" s="1"/>
    </row>
    <row r="25" spans="3:8" ht="12.75">
      <c r="C25" s="12"/>
      <c r="D25" s="1"/>
      <c r="E25" s="1"/>
      <c r="F25" s="1"/>
      <c r="G25" s="1"/>
      <c r="H25" s="1"/>
    </row>
    <row r="26" spans="3:8" ht="12.75">
      <c r="C26" s="12"/>
      <c r="D26" s="1"/>
      <c r="E26" s="1"/>
      <c r="F26" s="1"/>
      <c r="G26" s="1"/>
      <c r="H26" s="1"/>
    </row>
    <row r="27" spans="3:8" ht="12.75">
      <c r="C27" s="12"/>
      <c r="D27" s="1"/>
      <c r="E27" s="1"/>
      <c r="F27" s="1"/>
      <c r="G27" s="1"/>
      <c r="H27" s="1"/>
    </row>
    <row r="28" spans="3:8" ht="12.75">
      <c r="C28" s="12"/>
      <c r="D28" s="1"/>
      <c r="E28" s="1"/>
      <c r="F28" s="1"/>
      <c r="G28" s="1"/>
      <c r="H28" s="1"/>
    </row>
    <row r="29" spans="3:8" ht="12.75">
      <c r="C29" s="12"/>
      <c r="D29" s="1"/>
      <c r="E29" s="1"/>
      <c r="F29" s="1"/>
      <c r="G29" s="1"/>
      <c r="H29" s="1"/>
    </row>
    <row r="30" spans="3:8" ht="12.75">
      <c r="C30" s="12"/>
      <c r="D30" s="1"/>
      <c r="E30" s="1"/>
      <c r="F30" s="1"/>
      <c r="G30" s="1"/>
      <c r="H30" s="1"/>
    </row>
    <row r="31" spans="3:8" ht="12.75">
      <c r="C31" s="12"/>
      <c r="D31" s="1"/>
      <c r="E31" s="1"/>
      <c r="F31" s="1"/>
      <c r="G31" s="1"/>
      <c r="H31" s="1"/>
    </row>
    <row r="32" spans="3:8" ht="12.75">
      <c r="C32" s="12"/>
      <c r="D32" s="1"/>
      <c r="E32" s="1"/>
      <c r="F32" s="1"/>
      <c r="G32" s="1"/>
      <c r="H32" s="1"/>
    </row>
    <row r="33" spans="3:8" ht="12.75">
      <c r="C33" s="12"/>
      <c r="D33" s="1"/>
      <c r="E33" s="1"/>
      <c r="F33" s="1"/>
      <c r="G33" s="1"/>
      <c r="H33" s="1"/>
    </row>
    <row r="34" spans="3:8" ht="12.75">
      <c r="C34" s="12"/>
      <c r="D34" s="1"/>
      <c r="E34" s="1"/>
      <c r="F34" s="1"/>
      <c r="G34" s="1"/>
      <c r="H34" s="1"/>
    </row>
    <row r="35" spans="3:8" ht="12.75">
      <c r="C35" s="12"/>
      <c r="D35" s="1"/>
      <c r="E35" s="1"/>
      <c r="F35" s="1"/>
      <c r="G35" s="1"/>
      <c r="H35" s="1"/>
    </row>
    <row r="36" spans="3:8" ht="12.75">
      <c r="C36" s="12"/>
      <c r="D36" s="1"/>
      <c r="E36" s="1"/>
      <c r="F36" s="1"/>
      <c r="G36" s="1"/>
      <c r="H36" s="1"/>
    </row>
    <row r="37" spans="3:8" ht="12.75">
      <c r="C37" s="12"/>
      <c r="D37" s="1"/>
      <c r="E37" s="1"/>
      <c r="F37" s="1"/>
      <c r="G37" s="1"/>
      <c r="H37" s="1"/>
    </row>
    <row r="38" spans="3:8" ht="12.75">
      <c r="C38" s="12"/>
      <c r="D38" s="1"/>
      <c r="E38" s="1"/>
      <c r="F38" s="1"/>
      <c r="G38" s="1"/>
      <c r="H38" s="1"/>
    </row>
    <row r="39" spans="3:8" ht="12.75">
      <c r="C39" s="12"/>
      <c r="D39" s="1"/>
      <c r="E39" s="1"/>
      <c r="F39" s="1"/>
      <c r="G39" s="1"/>
      <c r="H39" s="1"/>
    </row>
    <row r="40" spans="3:8" ht="12.75">
      <c r="C40" s="12"/>
      <c r="D40" s="1"/>
      <c r="E40" s="1"/>
      <c r="F40" s="1"/>
      <c r="G40" s="1"/>
      <c r="H40" s="1"/>
    </row>
    <row r="41" spans="3:8" ht="12.75">
      <c r="C41" s="12"/>
      <c r="D41" s="1"/>
      <c r="E41" s="1"/>
      <c r="F41" s="1"/>
      <c r="G41" s="1"/>
      <c r="H41" s="1"/>
    </row>
    <row r="42" spans="3:8" ht="12.75">
      <c r="C42" s="12"/>
      <c r="D42" s="1"/>
      <c r="E42" s="1"/>
      <c r="F42" s="1"/>
      <c r="G42" s="1"/>
      <c r="H42" s="1"/>
    </row>
    <row r="43" spans="3:8" ht="12.75">
      <c r="C43" s="12"/>
      <c r="D43" s="1"/>
      <c r="E43" s="1"/>
      <c r="F43" s="1"/>
      <c r="G43" s="1"/>
      <c r="H43" s="1"/>
    </row>
    <row r="44" spans="3:8" ht="12.75">
      <c r="C44" s="12"/>
      <c r="D44" s="1"/>
      <c r="E44" s="1"/>
      <c r="F44" s="1"/>
      <c r="G44" s="1"/>
      <c r="H44" s="1"/>
    </row>
    <row r="45" spans="3:8" ht="12.75">
      <c r="C45" s="12"/>
      <c r="D45" s="1"/>
      <c r="E45" s="1"/>
      <c r="F45" s="1"/>
      <c r="G45" s="1"/>
      <c r="H45" s="1"/>
    </row>
    <row r="46" spans="3:8" ht="12.75">
      <c r="C46" s="12"/>
      <c r="D46" s="1"/>
      <c r="E46" s="1"/>
      <c r="F46" s="1"/>
      <c r="G46" s="1"/>
      <c r="H46" s="1"/>
    </row>
    <row r="47" spans="3:8" ht="12.75">
      <c r="C47" s="12"/>
      <c r="D47" s="1"/>
      <c r="E47" s="1"/>
      <c r="F47" s="1"/>
      <c r="G47" s="1"/>
      <c r="H47" s="1"/>
    </row>
    <row r="48" spans="3:8" ht="12.75">
      <c r="C48" s="12"/>
      <c r="D48" s="1"/>
      <c r="E48" s="1"/>
      <c r="F48" s="1"/>
      <c r="G48" s="1"/>
      <c r="H48" s="1"/>
    </row>
    <row r="49" spans="3:8" ht="12.75">
      <c r="C49" s="12"/>
      <c r="D49" s="1"/>
      <c r="E49" s="1"/>
      <c r="F49" s="1"/>
      <c r="G49" s="1"/>
      <c r="H49" s="1"/>
    </row>
    <row r="50" spans="3:8" ht="12.75">
      <c r="C50" s="12"/>
      <c r="D50" s="1"/>
      <c r="E50" s="1"/>
      <c r="F50" s="1"/>
      <c r="G50" s="1"/>
      <c r="H50" s="1"/>
    </row>
    <row r="51" spans="3:8" ht="12.75">
      <c r="C51" s="12"/>
      <c r="D51" s="1"/>
      <c r="E51" s="1"/>
      <c r="F51" s="1"/>
      <c r="G51" s="1"/>
      <c r="H51" s="1"/>
    </row>
    <row r="52" spans="3:8" ht="12.75">
      <c r="C52" s="12"/>
      <c r="D52" s="1"/>
      <c r="E52" s="1"/>
      <c r="F52" s="1"/>
      <c r="G52" s="1"/>
      <c r="H52" s="1"/>
    </row>
    <row r="53" spans="3:8" ht="12.75">
      <c r="C53" s="12"/>
      <c r="D53" s="1"/>
      <c r="E53" s="1"/>
      <c r="F53" s="1"/>
      <c r="G53" s="1"/>
      <c r="H53" s="1"/>
    </row>
    <row r="54" spans="3:8" ht="12.75">
      <c r="C54" s="12"/>
      <c r="D54" s="1"/>
      <c r="E54" s="1"/>
      <c r="F54" s="1"/>
      <c r="G54" s="1"/>
      <c r="H54" s="1"/>
    </row>
    <row r="55" spans="3:8" ht="12.75">
      <c r="C55" s="12"/>
      <c r="D55" s="1"/>
      <c r="E55" s="1"/>
      <c r="F55" s="1"/>
      <c r="G55" s="1"/>
      <c r="H55" s="1"/>
    </row>
    <row r="56" spans="3:8" ht="12.75">
      <c r="C56" s="12"/>
      <c r="D56" s="1"/>
      <c r="E56" s="1"/>
      <c r="F56" s="1"/>
      <c r="G56" s="1"/>
      <c r="H56" s="1"/>
    </row>
    <row r="57" spans="3:8" ht="12.75">
      <c r="C57" s="12"/>
      <c r="D57" s="1"/>
      <c r="E57" s="1"/>
      <c r="F57" s="1"/>
      <c r="G57" s="1"/>
      <c r="H57" s="1"/>
    </row>
    <row r="58" spans="3:8" ht="12.75">
      <c r="C58" s="12"/>
      <c r="D58" s="1"/>
      <c r="E58" s="1"/>
      <c r="F58" s="1"/>
      <c r="G58" s="1"/>
      <c r="H58" s="1"/>
    </row>
    <row r="59" spans="3:8" ht="12.75">
      <c r="C59" s="12"/>
      <c r="D59" s="1"/>
      <c r="E59" s="1"/>
      <c r="F59" s="1"/>
      <c r="G59" s="1"/>
      <c r="H59" s="1"/>
    </row>
    <row r="60" spans="3:8" ht="12.75">
      <c r="C60" s="12"/>
      <c r="D60" s="1"/>
      <c r="E60" s="1"/>
      <c r="F60" s="1"/>
      <c r="G60" s="1"/>
      <c r="H60" s="1"/>
    </row>
    <row r="61" spans="3:8" ht="12.75">
      <c r="C61" s="12"/>
      <c r="D61" s="1"/>
      <c r="E61" s="1"/>
      <c r="F61" s="1"/>
      <c r="G61" s="1"/>
      <c r="H61" s="1"/>
    </row>
    <row r="62" spans="3:8" ht="12.75">
      <c r="C62" s="12"/>
      <c r="D62" s="1"/>
      <c r="E62" s="1"/>
      <c r="F62" s="1"/>
      <c r="G62" s="1"/>
      <c r="H62" s="1"/>
    </row>
    <row r="63" spans="3:8" ht="12.75">
      <c r="C63" s="12"/>
      <c r="D63" s="1"/>
      <c r="E63" s="1"/>
      <c r="F63" s="1"/>
      <c r="G63" s="1"/>
      <c r="H63" s="1"/>
    </row>
    <row r="64" spans="3:8" ht="12.75">
      <c r="C64" s="12"/>
      <c r="D64" s="1"/>
      <c r="E64" s="1"/>
      <c r="F64" s="1"/>
      <c r="G64" s="1"/>
      <c r="H64" s="1"/>
    </row>
    <row r="65" spans="3:8" ht="12.75">
      <c r="C65" s="12"/>
      <c r="D65" s="1"/>
      <c r="E65" s="1"/>
      <c r="F65" s="1"/>
      <c r="G65" s="1"/>
      <c r="H65" s="1"/>
    </row>
    <row r="66" spans="3:8" ht="12.75">
      <c r="C66" s="12"/>
      <c r="D66" s="1"/>
      <c r="E66" s="1"/>
      <c r="F66" s="1"/>
      <c r="G66" s="1"/>
      <c r="H66" s="1"/>
    </row>
    <row r="67" spans="3:8" ht="12.75">
      <c r="C67" s="12"/>
      <c r="D67" s="1"/>
      <c r="E67" s="1"/>
      <c r="F67" s="1"/>
      <c r="G67" s="1"/>
      <c r="H67" s="1"/>
    </row>
    <row r="68" spans="3:8" ht="12.75">
      <c r="C68" s="12"/>
      <c r="D68" s="1"/>
      <c r="E68" s="1"/>
      <c r="F68" s="1"/>
      <c r="G68" s="1"/>
      <c r="H68" s="1"/>
    </row>
    <row r="69" spans="3:8" ht="12.75">
      <c r="C69" s="12"/>
      <c r="D69" s="1"/>
      <c r="E69" s="1"/>
      <c r="F69" s="1"/>
      <c r="G69" s="1"/>
      <c r="H69" s="1"/>
    </row>
    <row r="70" spans="3:8" ht="12.75">
      <c r="C70" s="12"/>
      <c r="D70" s="1"/>
      <c r="E70" s="1"/>
      <c r="F70" s="1"/>
      <c r="G70" s="1"/>
      <c r="H70" s="1"/>
    </row>
    <row r="71" spans="3:8" ht="12.75">
      <c r="C71" s="12"/>
      <c r="D71" s="1"/>
      <c r="E71" s="1"/>
      <c r="F71" s="1"/>
      <c r="G71" s="1"/>
      <c r="H71" s="1"/>
    </row>
    <row r="72" spans="3:8" ht="12.75">
      <c r="C72" s="12"/>
      <c r="D72" s="1"/>
      <c r="E72" s="1"/>
      <c r="F72" s="1"/>
      <c r="G72" s="1"/>
      <c r="H72" s="1"/>
    </row>
    <row r="73" spans="3:8" ht="12.75">
      <c r="C73" s="12"/>
      <c r="D73" s="1"/>
      <c r="E73" s="1"/>
      <c r="F73" s="1"/>
      <c r="G73" s="1"/>
      <c r="H73" s="1"/>
    </row>
    <row r="74" spans="3:8" ht="12.75">
      <c r="C74" s="12"/>
      <c r="D74" s="1"/>
      <c r="E74" s="1"/>
      <c r="F74" s="1"/>
      <c r="G74" s="1"/>
      <c r="H74" s="1"/>
    </row>
    <row r="75" spans="3:8" ht="12.75">
      <c r="C75" s="12"/>
      <c r="D75" s="1"/>
      <c r="E75" s="1"/>
      <c r="F75" s="1"/>
      <c r="G75" s="1"/>
      <c r="H75" s="1"/>
    </row>
    <row r="76" spans="3:8" ht="12.75">
      <c r="C76" s="12"/>
      <c r="D76" s="1"/>
      <c r="E76" s="1"/>
      <c r="F76" s="1"/>
      <c r="G76" s="1"/>
      <c r="H76" s="1"/>
    </row>
    <row r="77" spans="3:8" ht="12.75">
      <c r="C77" s="12"/>
      <c r="D77" s="1"/>
      <c r="E77" s="1"/>
      <c r="F77" s="1"/>
      <c r="G77" s="1"/>
      <c r="H77" s="1"/>
    </row>
    <row r="78" spans="3:8" ht="12.75">
      <c r="C78" s="12"/>
      <c r="D78" s="1"/>
      <c r="E78" s="1"/>
      <c r="F78" s="1"/>
      <c r="G78" s="1"/>
      <c r="H78" s="1"/>
    </row>
    <row r="79" spans="3:8" ht="12.75">
      <c r="C79" s="12"/>
      <c r="D79" s="1"/>
      <c r="E79" s="1"/>
      <c r="F79" s="1"/>
      <c r="G79" s="1"/>
      <c r="H79" s="1"/>
    </row>
    <row r="80" spans="3:8" ht="12.75">
      <c r="C80" s="12"/>
      <c r="D80" s="1"/>
      <c r="E80" s="1"/>
      <c r="F80" s="1"/>
      <c r="G80" s="1"/>
      <c r="H80" s="1"/>
    </row>
    <row r="81" spans="3:8" ht="12.75">
      <c r="C81" s="12"/>
      <c r="D81" s="1"/>
      <c r="E81" s="1"/>
      <c r="F81" s="1"/>
      <c r="G81" s="1"/>
      <c r="H81" s="1"/>
    </row>
    <row r="82" spans="3:8" ht="12.75">
      <c r="C82" s="12"/>
      <c r="D82" s="1"/>
      <c r="E82" s="1"/>
      <c r="F82" s="1"/>
      <c r="G82" s="1"/>
      <c r="H82" s="1"/>
    </row>
    <row r="83" spans="3:8" ht="12.75">
      <c r="C83" s="12"/>
      <c r="D83" s="1"/>
      <c r="E83" s="1"/>
      <c r="F83" s="1"/>
      <c r="G83" s="1"/>
      <c r="H83" s="1"/>
    </row>
    <row r="84" spans="3:8" ht="12.75">
      <c r="C84" s="12"/>
      <c r="D84" s="1"/>
      <c r="E84" s="1"/>
      <c r="F84" s="1"/>
      <c r="G84" s="1"/>
      <c r="H84" s="1"/>
    </row>
    <row r="85" spans="3:8" ht="12.75">
      <c r="C85" s="12"/>
      <c r="D85" s="1"/>
      <c r="E85" s="1"/>
      <c r="F85" s="1"/>
      <c r="G85" s="1"/>
      <c r="H85" s="1"/>
    </row>
    <row r="86" spans="3:8" ht="12.75">
      <c r="C86" s="12"/>
      <c r="D86" s="1"/>
      <c r="E86" s="1"/>
      <c r="F86" s="1"/>
      <c r="G86" s="1"/>
      <c r="H86" s="1"/>
    </row>
    <row r="87" spans="3:8" ht="12.75">
      <c r="C87" s="12"/>
      <c r="D87" s="1"/>
      <c r="E87" s="1"/>
      <c r="F87" s="1"/>
      <c r="G87" s="1"/>
      <c r="H87" s="1"/>
    </row>
    <row r="88" spans="3:8" ht="12.75">
      <c r="C88" s="12"/>
      <c r="D88" s="1"/>
      <c r="E88" s="1"/>
      <c r="F88" s="1"/>
      <c r="G88" s="1"/>
      <c r="H88" s="1"/>
    </row>
    <row r="89" spans="3:8" ht="12.75">
      <c r="C89" s="12"/>
      <c r="D89" s="1"/>
      <c r="E89" s="1"/>
      <c r="F89" s="1"/>
      <c r="G89" s="1"/>
      <c r="H89" s="1"/>
    </row>
    <row r="90" spans="3:8" ht="12.75">
      <c r="C90" s="12"/>
      <c r="D90" s="1"/>
      <c r="E90" s="1"/>
      <c r="F90" s="1"/>
      <c r="G90" s="1"/>
      <c r="H90" s="1"/>
    </row>
    <row r="91" spans="3:8" ht="12.75">
      <c r="C91" s="12"/>
      <c r="D91" s="1"/>
      <c r="E91" s="1"/>
      <c r="F91" s="1"/>
      <c r="G91" s="1"/>
      <c r="H91" s="1"/>
    </row>
    <row r="92" spans="3:8" ht="12.75">
      <c r="C92" s="12"/>
      <c r="D92" s="1"/>
      <c r="E92" s="1"/>
      <c r="F92" s="1"/>
      <c r="G92" s="1"/>
      <c r="H92" s="1"/>
    </row>
    <row r="93" spans="3:8" ht="12.75">
      <c r="C93" s="12"/>
      <c r="D93" s="1"/>
      <c r="E93" s="1"/>
      <c r="F93" s="1"/>
      <c r="G93" s="1"/>
      <c r="H93" s="1"/>
    </row>
    <row r="94" spans="3:8" ht="12.75">
      <c r="C94" s="12"/>
      <c r="D94" s="1"/>
      <c r="E94" s="1"/>
      <c r="F94" s="1"/>
      <c r="G94" s="1"/>
      <c r="H94" s="1"/>
    </row>
    <row r="95" spans="3:8" ht="12.75">
      <c r="C95" s="12"/>
      <c r="D95" s="1"/>
      <c r="E95" s="1"/>
      <c r="F95" s="1"/>
      <c r="G95" s="1"/>
      <c r="H95" s="1"/>
    </row>
    <row r="96" spans="3:8" ht="12.75">
      <c r="C96" s="12"/>
      <c r="D96" s="1"/>
      <c r="E96" s="1"/>
      <c r="F96" s="1"/>
      <c r="G96" s="1"/>
      <c r="H96" s="1"/>
    </row>
    <row r="97" spans="3:8" ht="12.75">
      <c r="C97" s="12"/>
      <c r="D97" s="1"/>
      <c r="E97" s="1"/>
      <c r="F97" s="1"/>
      <c r="G97" s="1"/>
      <c r="H97" s="1"/>
    </row>
    <row r="98" spans="3:8" ht="12.75">
      <c r="C98" s="12"/>
      <c r="D98" s="1"/>
      <c r="E98" s="1"/>
      <c r="F98" s="1"/>
      <c r="G98" s="1"/>
      <c r="H98" s="1"/>
    </row>
    <row r="99" spans="3:8" ht="12.75">
      <c r="C99" s="12"/>
      <c r="D99" s="1"/>
      <c r="E99" s="1"/>
      <c r="F99" s="1"/>
      <c r="G99" s="1"/>
      <c r="H99" s="1"/>
    </row>
    <row r="100" spans="3:8" ht="12.75">
      <c r="C100" s="12"/>
      <c r="D100" s="1"/>
      <c r="E100" s="1"/>
      <c r="F100" s="1"/>
      <c r="G100" s="1"/>
      <c r="H100" s="1"/>
    </row>
    <row r="101" spans="3:8" ht="12.75">
      <c r="C101" s="12"/>
      <c r="D101" s="1"/>
      <c r="E101" s="1"/>
      <c r="F101" s="1"/>
      <c r="G101" s="1"/>
      <c r="H101" s="1"/>
    </row>
    <row r="102" spans="3:8" ht="12.75">
      <c r="C102" s="12"/>
      <c r="D102" s="1"/>
      <c r="E102" s="1"/>
      <c r="F102" s="1"/>
      <c r="G102" s="1"/>
      <c r="H102" s="1"/>
    </row>
    <row r="103" spans="3:8" ht="12.75">
      <c r="C103" s="12"/>
      <c r="D103" s="1"/>
      <c r="E103" s="1"/>
      <c r="F103" s="1"/>
      <c r="G103" s="1"/>
      <c r="H103" s="1"/>
    </row>
    <row r="104" spans="3:8" ht="12.75">
      <c r="C104" s="12"/>
      <c r="D104" s="1"/>
      <c r="E104" s="1"/>
      <c r="F104" s="1"/>
      <c r="G104" s="1"/>
      <c r="H104" s="1"/>
    </row>
    <row r="105" spans="3:8" ht="12.75">
      <c r="C105" s="12"/>
      <c r="D105" s="1"/>
      <c r="E105" s="1"/>
      <c r="F105" s="1"/>
      <c r="G105" s="1"/>
      <c r="H105" s="1"/>
    </row>
    <row r="106" spans="3:8" ht="12.75">
      <c r="C106" s="12"/>
      <c r="D106" s="1"/>
      <c r="E106" s="1"/>
      <c r="F106" s="1"/>
      <c r="G106" s="1"/>
      <c r="H106" s="1"/>
    </row>
    <row r="107" spans="3:8" ht="12.75">
      <c r="C107" s="12"/>
      <c r="D107" s="1"/>
      <c r="E107" s="1"/>
      <c r="F107" s="1"/>
      <c r="G107" s="1"/>
      <c r="H107" s="1"/>
    </row>
    <row r="108" spans="3:8" ht="12.75">
      <c r="C108" s="12"/>
      <c r="D108" s="1"/>
      <c r="E108" s="1"/>
      <c r="F108" s="1"/>
      <c r="G108" s="1"/>
      <c r="H108" s="1"/>
    </row>
    <row r="109" spans="3:8" ht="12.75">
      <c r="C109" s="12"/>
      <c r="D109" s="1"/>
      <c r="E109" s="1"/>
      <c r="F109" s="1"/>
      <c r="G109" s="1"/>
      <c r="H109" s="1"/>
    </row>
    <row r="110" spans="3:8" ht="12.75">
      <c r="C110" s="12"/>
      <c r="D110" s="1"/>
      <c r="E110" s="1"/>
      <c r="F110" s="1"/>
      <c r="G110" s="1"/>
      <c r="H110" s="1"/>
    </row>
    <row r="111" spans="3:8" ht="12.75">
      <c r="C111" s="12"/>
      <c r="D111" s="1"/>
      <c r="E111" s="1"/>
      <c r="F111" s="1"/>
      <c r="G111" s="1"/>
      <c r="H111" s="1"/>
    </row>
    <row r="112" spans="3:8" ht="12.75">
      <c r="C112" s="12"/>
      <c r="D112" s="1"/>
      <c r="E112" s="1"/>
      <c r="F112" s="1"/>
      <c r="G112" s="1"/>
      <c r="H112" s="1"/>
    </row>
    <row r="113" spans="3:8" ht="12.75">
      <c r="C113" s="12"/>
      <c r="D113" s="1"/>
      <c r="E113" s="1"/>
      <c r="F113" s="1"/>
      <c r="G113" s="1"/>
      <c r="H113" s="1"/>
    </row>
    <row r="114" spans="3:8" ht="12.75">
      <c r="C114" s="12"/>
      <c r="D114" s="1"/>
      <c r="E114" s="1"/>
      <c r="F114" s="1"/>
      <c r="G114" s="1"/>
      <c r="H114" s="1"/>
    </row>
    <row r="115" spans="3:8" ht="12.75">
      <c r="C115" s="12"/>
      <c r="D115" s="1"/>
      <c r="E115" s="1"/>
      <c r="F115" s="1"/>
      <c r="G115" s="1"/>
      <c r="H115" s="1"/>
    </row>
    <row r="116" spans="3:8" ht="12.75">
      <c r="C116" s="12"/>
      <c r="D116" s="1"/>
      <c r="E116" s="1"/>
      <c r="F116" s="1"/>
      <c r="G116" s="1"/>
      <c r="H116" s="1"/>
    </row>
    <row r="117" spans="3:8" ht="12.75">
      <c r="C117" s="12"/>
      <c r="D117" s="1"/>
      <c r="E117" s="1"/>
      <c r="F117" s="1"/>
      <c r="G117" s="1"/>
      <c r="H117" s="1"/>
    </row>
    <row r="118" spans="3:8" ht="12.75">
      <c r="C118" s="12"/>
      <c r="D118" s="1"/>
      <c r="E118" s="1"/>
      <c r="F118" s="1"/>
      <c r="G118" s="1"/>
      <c r="H118" s="1"/>
    </row>
    <row r="119" spans="3:8" ht="12.75">
      <c r="C119" s="12"/>
      <c r="D119" s="1"/>
      <c r="E119" s="1"/>
      <c r="F119" s="1"/>
      <c r="G119" s="1"/>
      <c r="H119" s="1"/>
    </row>
    <row r="120" spans="3:8" ht="12.75">
      <c r="C120" s="12"/>
      <c r="D120" s="1"/>
      <c r="E120" s="1"/>
      <c r="F120" s="1"/>
      <c r="G120" s="1"/>
      <c r="H120" s="1"/>
    </row>
    <row r="121" spans="3:8" ht="12.75">
      <c r="C121" s="12"/>
      <c r="D121" s="1"/>
      <c r="E121" s="1"/>
      <c r="F121" s="1"/>
      <c r="G121" s="1"/>
      <c r="H121" s="1"/>
    </row>
    <row r="122" spans="3:8" ht="12.75">
      <c r="C122" s="12"/>
      <c r="D122" s="1"/>
      <c r="E122" s="1"/>
      <c r="F122" s="1"/>
      <c r="G122" s="1"/>
      <c r="H122" s="1"/>
    </row>
    <row r="123" spans="3:8" ht="12.75">
      <c r="C123" s="12"/>
      <c r="D123" s="1"/>
      <c r="E123" s="1"/>
      <c r="F123" s="1"/>
      <c r="G123" s="1"/>
      <c r="H123" s="1"/>
    </row>
    <row r="124" spans="3:8" ht="12.75">
      <c r="C124" s="12"/>
      <c r="D124" s="1"/>
      <c r="E124" s="1"/>
      <c r="F124" s="1"/>
      <c r="G124" s="1"/>
      <c r="H124" s="1"/>
    </row>
    <row r="125" spans="3:8" ht="12.75">
      <c r="C125" s="12"/>
      <c r="D125" s="1"/>
      <c r="E125" s="1"/>
      <c r="F125" s="1"/>
      <c r="G125" s="1"/>
      <c r="H125" s="1"/>
    </row>
    <row r="126" spans="3:8" ht="12.75">
      <c r="C126" s="12"/>
      <c r="D126" s="1"/>
      <c r="E126" s="1"/>
      <c r="F126" s="1"/>
      <c r="G126" s="1"/>
      <c r="H126" s="1"/>
    </row>
    <row r="127" spans="3:8" ht="12.75">
      <c r="C127" s="12"/>
      <c r="D127" s="1"/>
      <c r="E127" s="1"/>
      <c r="F127" s="1"/>
      <c r="G127" s="1"/>
      <c r="H127" s="1"/>
    </row>
    <row r="128" spans="3:8" ht="12.75">
      <c r="C128" s="12"/>
      <c r="D128" s="1"/>
      <c r="E128" s="1"/>
      <c r="F128" s="1"/>
      <c r="G128" s="1"/>
      <c r="H128" s="1"/>
    </row>
    <row r="129" spans="3:8" ht="12.75">
      <c r="C129" s="12"/>
      <c r="D129" s="1"/>
      <c r="E129" s="1"/>
      <c r="F129" s="1"/>
      <c r="G129" s="1"/>
      <c r="H129" s="1"/>
    </row>
    <row r="130" spans="3:8" ht="12.75">
      <c r="C130" s="12"/>
      <c r="D130" s="1"/>
      <c r="E130" s="1"/>
      <c r="F130" s="1"/>
      <c r="G130" s="1"/>
      <c r="H130" s="1"/>
    </row>
    <row r="131" spans="3:8" ht="12.75">
      <c r="C131" s="12"/>
      <c r="D131" s="1"/>
      <c r="E131" s="1"/>
      <c r="F131" s="1"/>
      <c r="G131" s="1"/>
      <c r="H131" s="1"/>
    </row>
    <row r="132" spans="3:8" ht="12.75">
      <c r="C132" s="12"/>
      <c r="D132" s="1"/>
      <c r="E132" s="1"/>
      <c r="F132" s="1"/>
      <c r="G132" s="1"/>
      <c r="H132" s="1"/>
    </row>
    <row r="133" spans="3:8" ht="12.75">
      <c r="C133" s="12"/>
      <c r="D133" s="1"/>
      <c r="E133" s="1"/>
      <c r="F133" s="1"/>
      <c r="G133" s="1"/>
      <c r="H133" s="1"/>
    </row>
    <row r="134" spans="3:8" ht="12.75">
      <c r="C134" s="12"/>
      <c r="D134" s="1"/>
      <c r="E134" s="1"/>
      <c r="F134" s="1"/>
      <c r="G134" s="1"/>
      <c r="H134" s="1"/>
    </row>
    <row r="135" spans="3:8" ht="12.75">
      <c r="C135" s="12"/>
      <c r="D135" s="1"/>
      <c r="E135" s="1"/>
      <c r="F135" s="1"/>
      <c r="G135" s="1"/>
      <c r="H135" s="1"/>
    </row>
    <row r="136" spans="3:8" ht="12.75">
      <c r="C136" s="12"/>
      <c r="D136" s="1"/>
      <c r="E136" s="1"/>
      <c r="F136" s="1"/>
      <c r="G136" s="1"/>
      <c r="H136" s="1"/>
    </row>
    <row r="137" spans="3:8" ht="12.75">
      <c r="C137" s="12"/>
      <c r="D137" s="1"/>
      <c r="E137" s="1"/>
      <c r="F137" s="1"/>
      <c r="G137" s="1"/>
      <c r="H137" s="1"/>
    </row>
    <row r="138" spans="3:8" ht="12.75">
      <c r="C138" s="12"/>
      <c r="D138" s="1"/>
      <c r="E138" s="1"/>
      <c r="F138" s="1"/>
      <c r="G138" s="1"/>
      <c r="H138" s="1"/>
    </row>
    <row r="139" spans="3:8" ht="12.75">
      <c r="C139" s="12"/>
      <c r="D139" s="1"/>
      <c r="E139" s="1"/>
      <c r="F139" s="1"/>
      <c r="G139" s="1"/>
      <c r="H139" s="1"/>
    </row>
    <row r="140" spans="3:8" ht="12.75">
      <c r="C140" s="12"/>
      <c r="D140" s="1"/>
      <c r="E140" s="1"/>
      <c r="F140" s="1"/>
      <c r="G140" s="1"/>
      <c r="H140" s="1"/>
    </row>
    <row r="141" spans="3:8" ht="12.75">
      <c r="C141" s="12"/>
      <c r="D141" s="1"/>
      <c r="E141" s="1"/>
      <c r="F141" s="1"/>
      <c r="G141" s="1"/>
      <c r="H141" s="1"/>
    </row>
    <row r="142" spans="3:8" ht="12.75">
      <c r="C142" s="12"/>
      <c r="D142" s="1"/>
      <c r="E142" s="1"/>
      <c r="F142" s="1"/>
      <c r="G142" s="1"/>
      <c r="H142" s="1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zoomScale="75" zoomScaleNormal="75" zoomScalePageLayoutView="0" workbookViewId="0" topLeftCell="A1">
      <selection activeCell="I38" sqref="I38"/>
    </sheetView>
  </sheetViews>
  <sheetFormatPr defaultColWidth="9.00390625" defaultRowHeight="12.75"/>
  <cols>
    <col min="1" max="1" width="38.75390625" style="0" customWidth="1"/>
    <col min="2" max="2" width="0.12890625" style="0" hidden="1" customWidth="1"/>
    <col min="3" max="3" width="17.75390625" style="0" customWidth="1"/>
    <col min="4" max="5" width="11.625" style="0" customWidth="1"/>
    <col min="6" max="6" width="11.375" style="0" customWidth="1"/>
    <col min="7" max="7" width="12.25390625" style="0" customWidth="1"/>
    <col min="8" max="8" width="12.625" style="0" customWidth="1"/>
  </cols>
  <sheetData>
    <row r="1" spans="6:8" ht="15.75" thickBot="1">
      <c r="F1" s="2"/>
      <c r="H1" s="2"/>
    </row>
    <row r="2" spans="1:11" ht="16.5" thickBot="1">
      <c r="A2" s="335" t="s">
        <v>281</v>
      </c>
      <c r="B2" s="114" t="s">
        <v>1</v>
      </c>
      <c r="C2" s="102" t="s">
        <v>8</v>
      </c>
      <c r="D2" s="150" t="s">
        <v>293</v>
      </c>
      <c r="E2" s="150" t="s">
        <v>294</v>
      </c>
      <c r="F2" s="332" t="s">
        <v>2</v>
      </c>
      <c r="G2" s="333"/>
      <c r="H2" s="334"/>
      <c r="I2" s="1"/>
      <c r="J2" s="1"/>
      <c r="K2" s="1"/>
    </row>
    <row r="3" spans="1:11" ht="16.5" thickBot="1">
      <c r="A3" s="336"/>
      <c r="B3" s="115"/>
      <c r="C3" s="105" t="s">
        <v>9</v>
      </c>
      <c r="D3" s="151" t="s">
        <v>227</v>
      </c>
      <c r="E3" s="151" t="s">
        <v>229</v>
      </c>
      <c r="F3" s="105" t="s">
        <v>232</v>
      </c>
      <c r="G3" s="152" t="s">
        <v>285</v>
      </c>
      <c r="H3" s="105" t="s">
        <v>310</v>
      </c>
      <c r="I3" s="1"/>
      <c r="J3" s="1"/>
      <c r="K3" s="1"/>
    </row>
    <row r="4" spans="1:11" ht="19.5" customHeight="1">
      <c r="A4" s="131" t="s">
        <v>117</v>
      </c>
      <c r="B4" s="23"/>
      <c r="C4" s="132"/>
      <c r="D4" s="134"/>
      <c r="E4" s="134"/>
      <c r="F4" s="134"/>
      <c r="G4" s="134"/>
      <c r="H4" s="135"/>
      <c r="I4" s="1"/>
      <c r="J4" s="1"/>
      <c r="K4" s="1"/>
    </row>
    <row r="5" spans="1:11" ht="15.75" hidden="1">
      <c r="A5" s="74"/>
      <c r="B5" s="24"/>
      <c r="C5" s="133"/>
      <c r="D5" s="51"/>
      <c r="E5" s="51"/>
      <c r="F5" s="51"/>
      <c r="G5" s="51"/>
      <c r="H5" s="47"/>
      <c r="I5" s="1"/>
      <c r="J5" s="1"/>
      <c r="K5" s="1"/>
    </row>
    <row r="6" spans="1:11" ht="60">
      <c r="A6" s="164" t="s">
        <v>273</v>
      </c>
      <c r="B6" s="171"/>
      <c r="C6" s="141" t="s">
        <v>306</v>
      </c>
      <c r="D6" s="251">
        <v>303389</v>
      </c>
      <c r="E6" s="251">
        <f>D6*E7/100</f>
        <v>326749.953</v>
      </c>
      <c r="F6" s="251">
        <f>E6*F7/100</f>
        <v>350602.699569</v>
      </c>
      <c r="G6" s="251">
        <f>F6*G7/100</f>
        <v>375495.491238399</v>
      </c>
      <c r="H6" s="252">
        <f>G6*H7/100</f>
        <v>400278.19366013334</v>
      </c>
      <c r="I6" s="1"/>
      <c r="J6" s="1"/>
      <c r="K6" s="1"/>
    </row>
    <row r="7" spans="1:8" ht="60">
      <c r="A7" s="187"/>
      <c r="B7" s="184"/>
      <c r="C7" s="141" t="s">
        <v>277</v>
      </c>
      <c r="D7" s="257">
        <v>136.7</v>
      </c>
      <c r="E7" s="257">
        <v>107.7</v>
      </c>
      <c r="F7" s="257">
        <v>107.3</v>
      </c>
      <c r="G7" s="257">
        <v>107.1</v>
      </c>
      <c r="H7" s="258">
        <v>106.6</v>
      </c>
    </row>
    <row r="8" spans="1:11" ht="31.5" customHeight="1">
      <c r="A8" s="189" t="s">
        <v>112</v>
      </c>
      <c r="B8" s="171"/>
      <c r="C8" s="141"/>
      <c r="D8" s="251"/>
      <c r="E8" s="251"/>
      <c r="F8" s="251"/>
      <c r="G8" s="251"/>
      <c r="H8" s="252"/>
      <c r="I8" s="1"/>
      <c r="J8" s="1"/>
      <c r="K8" s="1"/>
    </row>
    <row r="9" spans="1:11" ht="27" customHeight="1">
      <c r="A9" s="163" t="s">
        <v>330</v>
      </c>
      <c r="B9" s="171"/>
      <c r="C9" s="141"/>
      <c r="D9" s="251">
        <v>28772</v>
      </c>
      <c r="E9" s="251">
        <f>D9*104.8/100</f>
        <v>30153.056</v>
      </c>
      <c r="F9" s="251">
        <f>E9*106.2/100</f>
        <v>32022.545471999998</v>
      </c>
      <c r="G9" s="251">
        <f>F9*105.2/100</f>
        <v>33687.717836544</v>
      </c>
      <c r="H9" s="252">
        <f>G9*104.9/100</f>
        <v>35338.41601053465</v>
      </c>
      <c r="I9" s="1"/>
      <c r="J9" s="1"/>
      <c r="K9" s="1"/>
    </row>
    <row r="10" spans="1:11" ht="52.5" customHeight="1">
      <c r="A10" s="250" t="s">
        <v>331</v>
      </c>
      <c r="B10" s="171"/>
      <c r="C10" s="141"/>
      <c r="D10" s="251">
        <v>266884</v>
      </c>
      <c r="E10" s="251">
        <f>D10*104.8/100</f>
        <v>279694.432</v>
      </c>
      <c r="F10" s="251">
        <f aca="true" t="shared" si="0" ref="F10:H11">E10*104.8/100</f>
        <v>293119.764736</v>
      </c>
      <c r="G10" s="251">
        <f t="shared" si="0"/>
        <v>307189.513443328</v>
      </c>
      <c r="H10" s="251">
        <f t="shared" si="0"/>
        <v>321934.6100886077</v>
      </c>
      <c r="I10" s="1"/>
      <c r="J10" s="1"/>
      <c r="K10" s="1"/>
    </row>
    <row r="11" spans="1:13" ht="20.25" customHeight="1">
      <c r="A11" s="250" t="s">
        <v>332</v>
      </c>
      <c r="B11" s="171"/>
      <c r="C11" s="141"/>
      <c r="D11" s="251">
        <v>7733</v>
      </c>
      <c r="E11" s="251">
        <f>D11*104.8/100</f>
        <v>8104.184</v>
      </c>
      <c r="F11" s="251">
        <f t="shared" si="0"/>
        <v>8493.184832</v>
      </c>
      <c r="G11" s="251">
        <f t="shared" si="0"/>
        <v>8900.857703936</v>
      </c>
      <c r="H11" s="251">
        <f t="shared" si="0"/>
        <v>9328.098873724928</v>
      </c>
      <c r="I11" s="1"/>
      <c r="J11" s="1"/>
      <c r="K11" s="1"/>
      <c r="M11" s="1"/>
    </row>
    <row r="12" spans="1:13" ht="30">
      <c r="A12" s="164" t="s">
        <v>113</v>
      </c>
      <c r="B12" s="171"/>
      <c r="C12" s="141"/>
      <c r="D12" s="253"/>
      <c r="E12" s="253"/>
      <c r="F12" s="253"/>
      <c r="G12" s="253"/>
      <c r="H12" s="254"/>
      <c r="I12" s="1"/>
      <c r="J12" s="1"/>
      <c r="K12" s="1"/>
      <c r="M12" s="1"/>
    </row>
    <row r="13" spans="1:13" ht="18" customHeight="1">
      <c r="A13" s="189" t="s">
        <v>114</v>
      </c>
      <c r="B13" s="171"/>
      <c r="C13" s="141" t="s">
        <v>111</v>
      </c>
      <c r="D13" s="253"/>
      <c r="E13" s="253"/>
      <c r="F13" s="253"/>
      <c r="G13" s="253"/>
      <c r="H13" s="254"/>
      <c r="I13" s="1"/>
      <c r="J13" s="1"/>
      <c r="K13" s="1"/>
      <c r="M13" s="1"/>
    </row>
    <row r="14" spans="1:13" ht="15">
      <c r="A14" s="164" t="s">
        <v>115</v>
      </c>
      <c r="B14" s="171"/>
      <c r="C14" s="141"/>
      <c r="D14" s="253"/>
      <c r="E14" s="253"/>
      <c r="F14" s="253"/>
      <c r="G14" s="253"/>
      <c r="H14" s="254"/>
      <c r="I14" s="1"/>
      <c r="J14" s="1"/>
      <c r="K14" s="1"/>
      <c r="M14" s="1"/>
    </row>
    <row r="15" spans="1:13" ht="15">
      <c r="A15" s="164" t="s">
        <v>134</v>
      </c>
      <c r="B15" s="171"/>
      <c r="C15" s="141" t="s">
        <v>111</v>
      </c>
      <c r="D15" s="253"/>
      <c r="E15" s="253"/>
      <c r="F15" s="253"/>
      <c r="G15" s="253"/>
      <c r="H15" s="254"/>
      <c r="I15" s="1"/>
      <c r="J15" s="1"/>
      <c r="K15" s="1"/>
      <c r="M15" s="1"/>
    </row>
    <row r="16" spans="1:13" ht="15">
      <c r="A16" s="164" t="s">
        <v>135</v>
      </c>
      <c r="B16" s="171"/>
      <c r="C16" s="141" t="s">
        <v>111</v>
      </c>
      <c r="D16" s="253"/>
      <c r="E16" s="253"/>
      <c r="F16" s="253"/>
      <c r="G16" s="253"/>
      <c r="H16" s="254"/>
      <c r="I16" s="1"/>
      <c r="J16" s="1"/>
      <c r="K16" s="1"/>
      <c r="M16" s="1"/>
    </row>
    <row r="17" spans="1:13" ht="15">
      <c r="A17" s="189" t="s">
        <v>116</v>
      </c>
      <c r="B17" s="171"/>
      <c r="C17" s="141" t="s">
        <v>111</v>
      </c>
      <c r="D17" s="253"/>
      <c r="E17" s="253"/>
      <c r="F17" s="253"/>
      <c r="G17" s="253"/>
      <c r="H17" s="254"/>
      <c r="I17" s="1"/>
      <c r="J17" s="1"/>
      <c r="K17" s="1"/>
      <c r="M17" s="1"/>
    </row>
    <row r="18" spans="1:13" ht="15">
      <c r="A18" s="164" t="s">
        <v>115</v>
      </c>
      <c r="B18" s="171"/>
      <c r="C18" s="141"/>
      <c r="D18" s="253"/>
      <c r="E18" s="253"/>
      <c r="F18" s="253"/>
      <c r="G18" s="253"/>
      <c r="H18" s="254"/>
      <c r="I18" s="1"/>
      <c r="J18" s="1"/>
      <c r="K18" s="1"/>
      <c r="M18" s="1"/>
    </row>
    <row r="19" spans="1:13" ht="15">
      <c r="A19" s="164" t="s">
        <v>275</v>
      </c>
      <c r="B19" s="171"/>
      <c r="C19" s="141" t="s">
        <v>111</v>
      </c>
      <c r="D19" s="253"/>
      <c r="E19" s="253"/>
      <c r="F19" s="253"/>
      <c r="G19" s="253"/>
      <c r="H19" s="254"/>
      <c r="I19" s="1"/>
      <c r="J19" s="1"/>
      <c r="K19" s="1"/>
      <c r="M19" s="1"/>
    </row>
    <row r="20" spans="1:13" ht="30">
      <c r="A20" s="164" t="s">
        <v>274</v>
      </c>
      <c r="B20" s="171"/>
      <c r="C20" s="141" t="s">
        <v>111</v>
      </c>
      <c r="D20" s="253"/>
      <c r="E20" s="253"/>
      <c r="F20" s="253"/>
      <c r="G20" s="253"/>
      <c r="H20" s="254"/>
      <c r="I20" s="1"/>
      <c r="J20" s="1"/>
      <c r="K20" s="1"/>
      <c r="M20" s="1"/>
    </row>
    <row r="21" spans="1:13" ht="18.75" customHeight="1">
      <c r="A21" s="164" t="s">
        <v>276</v>
      </c>
      <c r="B21" s="171"/>
      <c r="C21" s="141" t="s">
        <v>111</v>
      </c>
      <c r="D21" s="253"/>
      <c r="E21" s="253"/>
      <c r="F21" s="253"/>
      <c r="G21" s="253"/>
      <c r="H21" s="254"/>
      <c r="I21" s="1"/>
      <c r="J21" s="1"/>
      <c r="K21" s="1"/>
      <c r="M21" s="1"/>
    </row>
    <row r="22" spans="1:13" ht="15">
      <c r="A22" s="164" t="s">
        <v>136</v>
      </c>
      <c r="B22" s="171"/>
      <c r="C22" s="141"/>
      <c r="D22" s="253"/>
      <c r="E22" s="253"/>
      <c r="F22" s="253"/>
      <c r="G22" s="253"/>
      <c r="H22" s="254"/>
      <c r="I22" s="1"/>
      <c r="J22" s="1"/>
      <c r="K22" s="1"/>
      <c r="M22" s="1"/>
    </row>
    <row r="23" spans="1:13" ht="15">
      <c r="A23" s="164" t="s">
        <v>137</v>
      </c>
      <c r="B23" s="171"/>
      <c r="C23" s="141" t="s">
        <v>111</v>
      </c>
      <c r="D23" s="253"/>
      <c r="E23" s="253"/>
      <c r="F23" s="253"/>
      <c r="G23" s="253"/>
      <c r="H23" s="254"/>
      <c r="I23" s="1"/>
      <c r="J23" s="1"/>
      <c r="K23" s="1"/>
      <c r="M23" s="1"/>
    </row>
    <row r="24" spans="1:13" ht="15">
      <c r="A24" s="164" t="s">
        <v>138</v>
      </c>
      <c r="B24" s="171"/>
      <c r="C24" s="141" t="s">
        <v>111</v>
      </c>
      <c r="D24" s="253"/>
      <c r="E24" s="253"/>
      <c r="F24" s="253"/>
      <c r="G24" s="253"/>
      <c r="H24" s="254"/>
      <c r="I24" s="1"/>
      <c r="J24" s="1"/>
      <c r="K24" s="1"/>
      <c r="M24" s="1"/>
    </row>
    <row r="25" spans="1:13" ht="60">
      <c r="A25" s="164" t="s">
        <v>290</v>
      </c>
      <c r="B25" s="171"/>
      <c r="C25" s="141" t="s">
        <v>111</v>
      </c>
      <c r="D25" s="253"/>
      <c r="E25" s="253"/>
      <c r="F25" s="253"/>
      <c r="G25" s="253"/>
      <c r="H25" s="254"/>
      <c r="I25" s="1"/>
      <c r="J25" s="1"/>
      <c r="K25" s="1"/>
      <c r="M25" s="1"/>
    </row>
    <row r="26" spans="1:13" ht="18.75" customHeight="1">
      <c r="A26" s="164" t="s">
        <v>139</v>
      </c>
      <c r="B26" s="171"/>
      <c r="C26" s="141" t="s">
        <v>111</v>
      </c>
      <c r="D26" s="253"/>
      <c r="E26" s="253"/>
      <c r="F26" s="253"/>
      <c r="G26" s="253"/>
      <c r="H26" s="254"/>
      <c r="I26" s="1"/>
      <c r="J26" s="1"/>
      <c r="K26" s="1"/>
      <c r="M26" s="1"/>
    </row>
    <row r="27" spans="1:11" ht="30">
      <c r="A27" s="164" t="s">
        <v>140</v>
      </c>
      <c r="B27" s="171"/>
      <c r="C27" s="141" t="s">
        <v>111</v>
      </c>
      <c r="D27" s="253"/>
      <c r="E27" s="253"/>
      <c r="F27" s="253"/>
      <c r="G27" s="253"/>
      <c r="H27" s="254"/>
      <c r="I27" s="1"/>
      <c r="J27" s="1"/>
      <c r="K27" s="1"/>
    </row>
    <row r="28" spans="1:11" ht="30">
      <c r="A28" s="164" t="s">
        <v>141</v>
      </c>
      <c r="B28" s="171"/>
      <c r="C28" s="141" t="s">
        <v>111</v>
      </c>
      <c r="D28" s="253"/>
      <c r="E28" s="253"/>
      <c r="F28" s="253"/>
      <c r="G28" s="253"/>
      <c r="H28" s="254"/>
      <c r="I28" s="1"/>
      <c r="J28" s="1"/>
      <c r="K28" s="1"/>
    </row>
    <row r="29" spans="1:11" ht="16.5" customHeight="1">
      <c r="A29" s="164" t="s">
        <v>142</v>
      </c>
      <c r="B29" s="171"/>
      <c r="C29" s="141" t="s">
        <v>111</v>
      </c>
      <c r="D29" s="253"/>
      <c r="E29" s="253"/>
      <c r="F29" s="253"/>
      <c r="G29" s="253"/>
      <c r="H29" s="254"/>
      <c r="I29" s="1"/>
      <c r="J29" s="1"/>
      <c r="K29" s="1"/>
    </row>
    <row r="30" spans="1:11" ht="15">
      <c r="A30" s="163" t="s">
        <v>278</v>
      </c>
      <c r="B30" s="171"/>
      <c r="C30" s="141" t="s">
        <v>118</v>
      </c>
      <c r="D30" s="253"/>
      <c r="E30" s="253"/>
      <c r="F30" s="253"/>
      <c r="G30" s="253"/>
      <c r="H30" s="254"/>
      <c r="I30" s="1"/>
      <c r="J30" s="1"/>
      <c r="K30" s="1"/>
    </row>
    <row r="31" spans="1:11" ht="15" customHeight="1">
      <c r="A31" s="163" t="s">
        <v>279</v>
      </c>
      <c r="B31" s="171"/>
      <c r="C31" s="141" t="s">
        <v>118</v>
      </c>
      <c r="D31" s="253"/>
      <c r="E31" s="253"/>
      <c r="F31" s="253"/>
      <c r="G31" s="253"/>
      <c r="H31" s="254"/>
      <c r="I31" s="1"/>
      <c r="J31" s="1"/>
      <c r="K31" s="1"/>
    </row>
    <row r="32" spans="1:11" ht="60">
      <c r="A32" s="164" t="s">
        <v>119</v>
      </c>
      <c r="B32" s="171"/>
      <c r="C32" s="141" t="s">
        <v>206</v>
      </c>
      <c r="D32" s="253"/>
      <c r="E32" s="253"/>
      <c r="F32" s="253"/>
      <c r="G32" s="253"/>
      <c r="H32" s="254"/>
      <c r="I32" s="1"/>
      <c r="J32" s="1"/>
      <c r="K32" s="1"/>
    </row>
    <row r="33" spans="1:11" ht="60">
      <c r="A33" s="163"/>
      <c r="B33" s="171"/>
      <c r="C33" s="141" t="s">
        <v>272</v>
      </c>
      <c r="D33" s="253"/>
      <c r="E33" s="253"/>
      <c r="F33" s="253"/>
      <c r="G33" s="253"/>
      <c r="H33" s="254"/>
      <c r="I33" s="1"/>
      <c r="J33" s="1"/>
      <c r="K33" s="1"/>
    </row>
    <row r="34" spans="1:11" ht="60">
      <c r="A34" s="164" t="s">
        <v>208</v>
      </c>
      <c r="B34" s="184"/>
      <c r="C34" s="141" t="s">
        <v>206</v>
      </c>
      <c r="D34" s="253"/>
      <c r="E34" s="253"/>
      <c r="F34" s="253"/>
      <c r="G34" s="253"/>
      <c r="H34" s="254"/>
      <c r="I34" s="1"/>
      <c r="J34" s="1"/>
      <c r="K34" s="1"/>
    </row>
    <row r="35" spans="1:11" ht="60.75" thickBot="1">
      <c r="A35" s="165" t="s">
        <v>199</v>
      </c>
      <c r="B35" s="184"/>
      <c r="C35" s="190" t="s">
        <v>206</v>
      </c>
      <c r="D35" s="255"/>
      <c r="E35" s="255"/>
      <c r="F35" s="255"/>
      <c r="G35" s="255"/>
      <c r="H35" s="256"/>
      <c r="I35" s="1"/>
      <c r="J35" s="1"/>
      <c r="K35" s="1"/>
    </row>
    <row r="36" spans="9:11" ht="12.75">
      <c r="I36" s="1"/>
      <c r="J36" s="1"/>
      <c r="K36" s="1"/>
    </row>
    <row r="37" spans="1:11" ht="15" hidden="1">
      <c r="A37" s="1"/>
      <c r="B37" s="1"/>
      <c r="C37" s="36"/>
      <c r="D37" s="1"/>
      <c r="E37" s="1"/>
      <c r="F37" s="1"/>
      <c r="G37" s="1"/>
      <c r="H37" s="1"/>
      <c r="I37" s="1"/>
      <c r="J37" s="1"/>
      <c r="K37" s="1"/>
    </row>
    <row r="38" spans="1:11" ht="15">
      <c r="A38" s="11" t="s">
        <v>207</v>
      </c>
      <c r="B38" s="1"/>
      <c r="C38" s="36"/>
      <c r="D38" s="1"/>
      <c r="E38" s="1"/>
      <c r="F38" s="1"/>
      <c r="G38" s="1"/>
      <c r="H38" s="1"/>
      <c r="I38" s="1"/>
      <c r="J38" s="1"/>
      <c r="K38" s="1"/>
    </row>
    <row r="39" spans="1:11" ht="16.5" customHeight="1">
      <c r="A39" s="11" t="s">
        <v>292</v>
      </c>
      <c r="B39" s="1"/>
      <c r="C39" s="1"/>
      <c r="I39" s="1"/>
      <c r="J39" s="1"/>
      <c r="K39" s="1"/>
    </row>
    <row r="40" spans="1:11" ht="15">
      <c r="A40" s="2"/>
      <c r="B40" s="1"/>
      <c r="C40" s="1"/>
      <c r="I40" s="1"/>
      <c r="J40" s="1"/>
      <c r="K40" s="1"/>
    </row>
    <row r="41" spans="2:11" ht="12.75">
      <c r="B41" s="1"/>
      <c r="C41" s="1"/>
      <c r="I41" s="1"/>
      <c r="J41" s="1"/>
      <c r="K41" s="1"/>
    </row>
    <row r="42" spans="2:11" ht="12.75">
      <c r="B42" s="1"/>
      <c r="C42" s="1"/>
      <c r="I42" s="1"/>
      <c r="J42" s="1"/>
      <c r="K42" s="1"/>
    </row>
    <row r="43" spans="1:11" ht="18">
      <c r="A43" s="34"/>
      <c r="B43" s="1"/>
      <c r="C43" s="1"/>
      <c r="I43" s="1"/>
      <c r="J43" s="1"/>
      <c r="K43" s="1"/>
    </row>
    <row r="44" spans="1:11" ht="12.75">
      <c r="A44" s="1"/>
      <c r="B44" s="1"/>
      <c r="C44" s="1"/>
      <c r="I44" s="1"/>
      <c r="J44" s="1"/>
      <c r="K44" s="1"/>
    </row>
    <row r="45" spans="1:11" ht="12.75">
      <c r="A45" s="1"/>
      <c r="B45" s="1"/>
      <c r="C45" s="1"/>
      <c r="I45" s="1"/>
      <c r="J45" s="1"/>
      <c r="K45" s="1"/>
    </row>
    <row r="46" spans="1:11" ht="12.75">
      <c r="A46" s="1"/>
      <c r="B46" s="1"/>
      <c r="C46" s="1"/>
      <c r="I46" s="1"/>
      <c r="J46" s="1"/>
      <c r="K46" s="1"/>
    </row>
    <row r="47" spans="1:11" ht="12.75">
      <c r="A47" s="1"/>
      <c r="B47" s="1"/>
      <c r="C47" s="1"/>
      <c r="I47" s="1"/>
      <c r="J47" s="1"/>
      <c r="K47" s="1"/>
    </row>
    <row r="48" spans="1:11" ht="12.75">
      <c r="A48" s="1"/>
      <c r="B48" s="1"/>
      <c r="C48" s="1"/>
      <c r="I48" s="1"/>
      <c r="J48" s="1"/>
      <c r="K48" s="1"/>
    </row>
    <row r="49" spans="1:11" ht="12.75">
      <c r="A49" s="1"/>
      <c r="B49" s="1"/>
      <c r="C49" s="1"/>
      <c r="I49" s="1"/>
      <c r="J49" s="1"/>
      <c r="K49" s="1"/>
    </row>
    <row r="50" spans="1:11" ht="12.75">
      <c r="A50" s="1"/>
      <c r="B50" s="1"/>
      <c r="C50" s="1"/>
      <c r="I50" s="1"/>
      <c r="J50" s="1"/>
      <c r="K50" s="1"/>
    </row>
    <row r="51" spans="1:11" ht="12.75">
      <c r="A51" s="1"/>
      <c r="B51" s="1"/>
      <c r="C51" s="1"/>
      <c r="I51" s="1"/>
      <c r="J51" s="1"/>
      <c r="K51" s="1"/>
    </row>
    <row r="52" spans="1:11" ht="12.75">
      <c r="A52" s="1"/>
      <c r="B52" s="1"/>
      <c r="C52" s="1"/>
      <c r="I52" s="1"/>
      <c r="J52" s="1"/>
      <c r="K52" s="1"/>
    </row>
    <row r="53" spans="1:11" ht="12.75">
      <c r="A53" s="1"/>
      <c r="B53" s="1"/>
      <c r="C53" s="1"/>
      <c r="I53" s="1"/>
      <c r="J53" s="1"/>
      <c r="K53" s="1"/>
    </row>
    <row r="54" spans="1:11" ht="12.75">
      <c r="A54" s="1"/>
      <c r="B54" s="1"/>
      <c r="C54" s="1"/>
      <c r="I54" s="1"/>
      <c r="J54" s="1"/>
      <c r="K54" s="1"/>
    </row>
    <row r="55" spans="1:11" ht="12.75">
      <c r="A55" s="1"/>
      <c r="B55" s="1"/>
      <c r="C55" s="1"/>
      <c r="I55" s="1"/>
      <c r="J55" s="1"/>
      <c r="K55" s="1"/>
    </row>
    <row r="56" spans="1:11" ht="12.75">
      <c r="A56" s="1"/>
      <c r="B56" s="1"/>
      <c r="C56" s="1"/>
      <c r="I56" s="1"/>
      <c r="J56" s="1"/>
      <c r="K56" s="1"/>
    </row>
    <row r="57" spans="1:11" ht="12.75">
      <c r="A57" s="1"/>
      <c r="B57" s="1"/>
      <c r="C57" s="1"/>
      <c r="I57" s="1"/>
      <c r="J57" s="1"/>
      <c r="K57" s="1"/>
    </row>
    <row r="58" spans="1:11" ht="12.75">
      <c r="A58" s="1"/>
      <c r="B58" s="1"/>
      <c r="C58" s="1"/>
      <c r="I58" s="1"/>
      <c r="J58" s="1"/>
      <c r="K58" s="1"/>
    </row>
    <row r="59" spans="1:11" ht="12.75">
      <c r="A59" s="1"/>
      <c r="B59" s="1"/>
      <c r="C59" s="1"/>
      <c r="I59" s="1"/>
      <c r="J59" s="1"/>
      <c r="K59" s="1"/>
    </row>
    <row r="60" spans="1:11" ht="12.75">
      <c r="A60" s="1"/>
      <c r="B60" s="1"/>
      <c r="C60" s="1"/>
      <c r="I60" s="1"/>
      <c r="J60" s="1"/>
      <c r="K60" s="1"/>
    </row>
    <row r="61" spans="1:11" ht="12.75">
      <c r="A61" s="1"/>
      <c r="B61" s="1"/>
      <c r="C61" s="1"/>
      <c r="I61" s="1"/>
      <c r="J61" s="1"/>
      <c r="K61" s="1"/>
    </row>
    <row r="62" spans="1:11" ht="12.75">
      <c r="A62" s="1"/>
      <c r="B62" s="1"/>
      <c r="C62" s="1"/>
      <c r="I62" s="1"/>
      <c r="J62" s="1"/>
      <c r="K62" s="1"/>
    </row>
    <row r="63" spans="9:11" ht="12.75">
      <c r="I63" s="1"/>
      <c r="J63" s="1"/>
      <c r="K63" s="1"/>
    </row>
    <row r="64" spans="9:11" ht="12.75">
      <c r="I64" s="1"/>
      <c r="J64" s="1"/>
      <c r="K64" s="1"/>
    </row>
    <row r="65" spans="9:11" ht="12.75">
      <c r="I65" s="1"/>
      <c r="J65" s="1"/>
      <c r="K65" s="1"/>
    </row>
    <row r="66" spans="9:11" ht="12.75">
      <c r="I66" s="1"/>
      <c r="J66" s="1"/>
      <c r="K66" s="1"/>
    </row>
    <row r="67" spans="9:11" ht="12.75">
      <c r="I67" s="1"/>
      <c r="J67" s="1"/>
      <c r="K67" s="1"/>
    </row>
  </sheetData>
  <sheetProtection/>
  <mergeCells count="2">
    <mergeCell ref="A2:A3"/>
    <mergeCell ref="F2:H2"/>
  </mergeCells>
  <printOptions/>
  <pageMargins left="0.41" right="0.16" top="0.3" bottom="0.16" header="0.31" footer="0.16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79"/>
  <sheetViews>
    <sheetView zoomScale="75" zoomScaleNormal="75" zoomScalePageLayoutView="0" workbookViewId="0" topLeftCell="A1">
      <selection activeCell="I38" sqref="I38"/>
    </sheetView>
  </sheetViews>
  <sheetFormatPr defaultColWidth="9.00390625" defaultRowHeight="12.75"/>
  <cols>
    <col min="1" max="1" width="47.875" style="0" customWidth="1"/>
    <col min="2" max="5" width="12.00390625" style="0" customWidth="1"/>
    <col min="6" max="6" width="11.875" style="0" customWidth="1"/>
    <col min="7" max="7" width="13.875" style="0" bestFit="1" customWidth="1"/>
  </cols>
  <sheetData>
    <row r="2" spans="4:6" ht="15.75" thickBot="1">
      <c r="D2" s="2"/>
      <c r="F2" s="107" t="s">
        <v>226</v>
      </c>
    </row>
    <row r="3" spans="1:6" ht="16.5" thickBot="1">
      <c r="A3" s="101" t="s">
        <v>0</v>
      </c>
      <c r="B3" s="150" t="s">
        <v>293</v>
      </c>
      <c r="C3" s="150" t="s">
        <v>294</v>
      </c>
      <c r="D3" s="332" t="s">
        <v>2</v>
      </c>
      <c r="E3" s="333"/>
      <c r="F3" s="334"/>
    </row>
    <row r="4" spans="1:6" ht="16.5" thickBot="1">
      <c r="A4" s="104"/>
      <c r="B4" s="151" t="s">
        <v>227</v>
      </c>
      <c r="C4" s="151" t="s">
        <v>229</v>
      </c>
      <c r="D4" s="105" t="s">
        <v>232</v>
      </c>
      <c r="E4" s="152" t="s">
        <v>285</v>
      </c>
      <c r="F4" s="105" t="s">
        <v>310</v>
      </c>
    </row>
    <row r="5" spans="1:6" ht="0.75" customHeight="1" thickBot="1">
      <c r="A5" s="92"/>
      <c r="B5" s="4"/>
      <c r="C5" s="3"/>
      <c r="D5" s="25"/>
      <c r="E5" s="1"/>
      <c r="F5" s="116"/>
    </row>
    <row r="6" spans="1:6" ht="15.75">
      <c r="A6" s="82" t="s">
        <v>120</v>
      </c>
      <c r="B6" s="295"/>
      <c r="C6" s="25"/>
      <c r="D6" s="301"/>
      <c r="E6" s="1"/>
      <c r="F6" s="116"/>
    </row>
    <row r="7" spans="1:6" ht="19.5" customHeight="1">
      <c r="A7" s="91" t="s">
        <v>130</v>
      </c>
      <c r="B7" s="91"/>
      <c r="C7" s="50"/>
      <c r="D7" s="302"/>
      <c r="E7" s="13"/>
      <c r="F7" s="77"/>
    </row>
    <row r="8" spans="1:6" ht="16.5" customHeight="1">
      <c r="A8" s="192" t="s">
        <v>131</v>
      </c>
      <c r="C8" s="39"/>
      <c r="D8" s="303"/>
      <c r="E8" s="24"/>
      <c r="F8" s="74"/>
    </row>
    <row r="9" spans="1:6" ht="15">
      <c r="A9" s="94" t="s">
        <v>143</v>
      </c>
      <c r="B9" s="122"/>
      <c r="C9" s="51"/>
      <c r="D9" s="304"/>
      <c r="E9" s="23"/>
      <c r="F9" s="50"/>
    </row>
    <row r="10" spans="1:6" ht="30">
      <c r="A10" s="94" t="s">
        <v>144</v>
      </c>
      <c r="B10" s="122"/>
      <c r="C10" s="51"/>
      <c r="D10" s="304"/>
      <c r="E10" s="23"/>
      <c r="F10" s="51"/>
    </row>
    <row r="11" spans="1:6" ht="15">
      <c r="A11" s="94" t="s">
        <v>145</v>
      </c>
      <c r="B11" s="122"/>
      <c r="C11" s="51"/>
      <c r="D11" s="304"/>
      <c r="E11" s="23"/>
      <c r="F11" s="51"/>
    </row>
    <row r="12" spans="1:7" ht="15">
      <c r="A12" s="94" t="s">
        <v>146</v>
      </c>
      <c r="B12" s="122"/>
      <c r="C12" s="51"/>
      <c r="D12" s="304"/>
      <c r="E12" s="23"/>
      <c r="F12" s="51"/>
      <c r="G12" s="283"/>
    </row>
    <row r="13" spans="1:7" ht="15">
      <c r="A13" s="94" t="s">
        <v>147</v>
      </c>
      <c r="B13" s="122"/>
      <c r="C13" s="51"/>
      <c r="D13" s="304"/>
      <c r="E13" s="23"/>
      <c r="F13" s="51"/>
      <c r="G13" s="283"/>
    </row>
    <row r="14" spans="1:7" ht="15">
      <c r="A14" s="94" t="s">
        <v>148</v>
      </c>
      <c r="B14" s="122"/>
      <c r="C14" s="51"/>
      <c r="D14" s="304"/>
      <c r="E14" s="23"/>
      <c r="F14" s="51"/>
      <c r="G14" s="283"/>
    </row>
    <row r="15" spans="1:7" ht="15">
      <c r="A15" s="94" t="s">
        <v>209</v>
      </c>
      <c r="B15" s="122"/>
      <c r="C15" s="51"/>
      <c r="D15" s="304"/>
      <c r="E15" s="23"/>
      <c r="F15" s="51"/>
      <c r="G15" s="283"/>
    </row>
    <row r="16" spans="1:7" ht="15">
      <c r="A16" s="94" t="s">
        <v>210</v>
      </c>
      <c r="B16" s="296">
        <v>32.456</v>
      </c>
      <c r="C16" s="319">
        <v>32.4</v>
      </c>
      <c r="D16" s="305">
        <f>C16*106.2/100</f>
        <v>34.4088</v>
      </c>
      <c r="E16" s="260">
        <f>D16*105.2/100</f>
        <v>36.1980576</v>
      </c>
      <c r="F16" s="259">
        <f>E16*104.9/100</f>
        <v>37.971762422400005</v>
      </c>
      <c r="G16" s="283"/>
    </row>
    <row r="17" spans="1:7" ht="15.75">
      <c r="A17" s="95" t="s">
        <v>149</v>
      </c>
      <c r="B17" s="297"/>
      <c r="C17" s="317"/>
      <c r="D17" s="306"/>
      <c r="E17" s="262"/>
      <c r="F17" s="261"/>
      <c r="G17" s="283"/>
    </row>
    <row r="18" spans="1:7" ht="15">
      <c r="A18" s="94" t="s">
        <v>150</v>
      </c>
      <c r="B18" s="297"/>
      <c r="C18" s="317"/>
      <c r="D18" s="306"/>
      <c r="E18" s="262"/>
      <c r="F18" s="261"/>
      <c r="G18" s="283"/>
    </row>
    <row r="19" spans="1:7" ht="15">
      <c r="A19" s="94" t="s">
        <v>151</v>
      </c>
      <c r="B19" s="297"/>
      <c r="C19" s="317"/>
      <c r="D19" s="306"/>
      <c r="E19" s="262"/>
      <c r="F19" s="261"/>
      <c r="G19" s="283"/>
    </row>
    <row r="20" spans="1:7" ht="15">
      <c r="A20" s="94" t="s">
        <v>152</v>
      </c>
      <c r="B20" s="297"/>
      <c r="C20" s="317"/>
      <c r="D20" s="306"/>
      <c r="E20" s="262"/>
      <c r="F20" s="261"/>
      <c r="G20" s="283"/>
    </row>
    <row r="21" spans="1:7" ht="31.5">
      <c r="A21" s="95" t="s">
        <v>153</v>
      </c>
      <c r="B21" s="297">
        <v>0.07</v>
      </c>
      <c r="C21" s="320">
        <v>0.2</v>
      </c>
      <c r="D21" s="305">
        <f>C21*106.2/100</f>
        <v>0.21240000000000003</v>
      </c>
      <c r="E21" s="260">
        <f>D21*105.2/100</f>
        <v>0.22344480000000005</v>
      </c>
      <c r="F21" s="259">
        <f>E21*104.9/100</f>
        <v>0.23439359520000008</v>
      </c>
      <c r="G21" s="283"/>
    </row>
    <row r="22" spans="1:7" ht="15">
      <c r="A22" s="94" t="s">
        <v>3</v>
      </c>
      <c r="B22" s="297"/>
      <c r="C22" s="317"/>
      <c r="D22" s="306"/>
      <c r="E22" s="262"/>
      <c r="F22" s="261"/>
      <c r="G22" s="283"/>
    </row>
    <row r="23" spans="1:7" ht="45">
      <c r="A23" s="94" t="s">
        <v>154</v>
      </c>
      <c r="B23" s="297"/>
      <c r="C23" s="317"/>
      <c r="D23" s="306"/>
      <c r="E23" s="262"/>
      <c r="F23" s="261"/>
      <c r="G23" s="283"/>
    </row>
    <row r="24" spans="1:7" ht="15">
      <c r="A24" s="94" t="s">
        <v>155</v>
      </c>
      <c r="B24" s="297">
        <v>0.07</v>
      </c>
      <c r="C24" s="320">
        <v>0.2</v>
      </c>
      <c r="D24" s="305">
        <f>C24*106.2/100</f>
        <v>0.21240000000000003</v>
      </c>
      <c r="E24" s="260">
        <f>D24*105.2/100</f>
        <v>0.22344480000000005</v>
      </c>
      <c r="F24" s="259">
        <f>E24*104.9/100</f>
        <v>0.23439359520000008</v>
      </c>
      <c r="G24" s="283"/>
    </row>
    <row r="25" spans="1:8" ht="15.75">
      <c r="A25" s="95" t="s">
        <v>302</v>
      </c>
      <c r="B25" s="297">
        <f>B27+B28+B30</f>
        <v>23.024</v>
      </c>
      <c r="C25" s="321">
        <f>C27+C28+C30</f>
        <v>27.8</v>
      </c>
      <c r="D25" s="294">
        <f>D27+D28+D30</f>
        <v>29.523600000000002</v>
      </c>
      <c r="E25" s="293">
        <f>E27+E28+E30</f>
        <v>31.058827200000003</v>
      </c>
      <c r="F25" s="267">
        <f>F27+F28+F30</f>
        <v>32.58070973280001</v>
      </c>
      <c r="G25" s="282"/>
      <c r="H25" s="1"/>
    </row>
    <row r="26" spans="1:7" ht="15">
      <c r="A26" s="94" t="s">
        <v>150</v>
      </c>
      <c r="B26" s="297"/>
      <c r="C26" s="321"/>
      <c r="D26" s="294"/>
      <c r="E26" s="266"/>
      <c r="F26" s="267"/>
      <c r="G26" s="283"/>
    </row>
    <row r="27" spans="1:7" ht="15">
      <c r="A27" s="94" t="s">
        <v>156</v>
      </c>
      <c r="B27" s="297">
        <v>0.276</v>
      </c>
      <c r="C27" s="321">
        <v>1</v>
      </c>
      <c r="D27" s="294">
        <f>C27*106.2/100</f>
        <v>1.062</v>
      </c>
      <c r="E27" s="266">
        <f>D27*105.2/100</f>
        <v>1.117224</v>
      </c>
      <c r="F27" s="267">
        <f>E27*104.9/100</f>
        <v>1.1719679760000001</v>
      </c>
      <c r="G27" s="283"/>
    </row>
    <row r="28" spans="1:7" ht="15">
      <c r="A28" s="94" t="s">
        <v>157</v>
      </c>
      <c r="B28" s="297">
        <v>17.901</v>
      </c>
      <c r="C28" s="321">
        <v>22</v>
      </c>
      <c r="D28" s="294">
        <f>C28*106.2/100</f>
        <v>23.364</v>
      </c>
      <c r="E28" s="266">
        <f>D28*105.2/100</f>
        <v>24.578928</v>
      </c>
      <c r="F28" s="267">
        <f>E28*104.9/100</f>
        <v>25.783295472000006</v>
      </c>
      <c r="G28" s="283"/>
    </row>
    <row r="29" spans="1:7" ht="30">
      <c r="A29" s="94" t="s">
        <v>158</v>
      </c>
      <c r="B29" s="297"/>
      <c r="C29" s="321"/>
      <c r="D29" s="294"/>
      <c r="E29" s="266"/>
      <c r="F29" s="267"/>
      <c r="G29" s="283"/>
    </row>
    <row r="30" spans="1:7" ht="15">
      <c r="A30" s="94" t="s">
        <v>152</v>
      </c>
      <c r="B30" s="297">
        <v>4.847</v>
      </c>
      <c r="C30" s="321">
        <v>4.8</v>
      </c>
      <c r="D30" s="294">
        <f>C30*106.2/100</f>
        <v>5.0976</v>
      </c>
      <c r="E30" s="266">
        <f>D30*105.2/100</f>
        <v>5.3626752</v>
      </c>
      <c r="F30" s="267">
        <f>E30*104.9/100</f>
        <v>5.625446284800001</v>
      </c>
      <c r="G30" s="283"/>
    </row>
    <row r="31" spans="1:7" ht="47.25">
      <c r="A31" s="95" t="s">
        <v>159</v>
      </c>
      <c r="B31" s="297"/>
      <c r="C31" s="317"/>
      <c r="D31" s="306"/>
      <c r="E31" s="262"/>
      <c r="F31" s="261"/>
      <c r="G31" s="283"/>
    </row>
    <row r="32" spans="1:7" ht="15">
      <c r="A32" s="94" t="s">
        <v>147</v>
      </c>
      <c r="B32" s="297"/>
      <c r="C32" s="261"/>
      <c r="D32" s="306"/>
      <c r="E32" s="262"/>
      <c r="F32" s="261"/>
      <c r="G32" s="283"/>
    </row>
    <row r="33" spans="1:7" ht="15">
      <c r="A33" s="94" t="s">
        <v>160</v>
      </c>
      <c r="B33" s="297"/>
      <c r="C33" s="261"/>
      <c r="D33" s="306"/>
      <c r="E33" s="262"/>
      <c r="F33" s="261"/>
      <c r="G33" s="283"/>
    </row>
    <row r="34" spans="1:7" ht="31.5">
      <c r="A34" s="95" t="s">
        <v>161</v>
      </c>
      <c r="B34" s="297"/>
      <c r="C34" s="261"/>
      <c r="D34" s="306"/>
      <c r="E34" s="262"/>
      <c r="F34" s="261"/>
      <c r="G34" s="283"/>
    </row>
    <row r="35" spans="1:7" ht="15">
      <c r="A35" s="96" t="s">
        <v>162</v>
      </c>
      <c r="B35" s="297"/>
      <c r="C35" s="261"/>
      <c r="D35" s="306"/>
      <c r="E35" s="262"/>
      <c r="F35" s="261"/>
      <c r="G35" s="283"/>
    </row>
    <row r="36" spans="1:7" ht="30">
      <c r="A36" s="96" t="s">
        <v>163</v>
      </c>
      <c r="B36" s="297"/>
      <c r="C36" s="261"/>
      <c r="D36" s="306"/>
      <c r="E36" s="262"/>
      <c r="F36" s="261"/>
      <c r="G36" s="283"/>
    </row>
    <row r="37" spans="1:7" ht="15">
      <c r="A37" s="93"/>
      <c r="B37" s="297"/>
      <c r="C37" s="261"/>
      <c r="D37" s="306"/>
      <c r="E37" s="262"/>
      <c r="F37" s="261"/>
      <c r="G37" s="283"/>
    </row>
    <row r="38" spans="1:8" ht="15.75">
      <c r="A38" s="97" t="s">
        <v>165</v>
      </c>
      <c r="B38" s="297">
        <f>B40+B41+B42</f>
        <v>28.043</v>
      </c>
      <c r="C38" s="267">
        <f>C40+C41+C42</f>
        <v>54.044</v>
      </c>
      <c r="D38" s="294">
        <f>D40+D41+D42</f>
        <v>57.394728</v>
      </c>
      <c r="E38" s="293">
        <f>E40+E41+E42</f>
        <v>60.379253856000005</v>
      </c>
      <c r="F38" s="267">
        <f>F40+F41+F42</f>
        <v>63.337837294944</v>
      </c>
      <c r="G38" s="282"/>
      <c r="H38" s="1"/>
    </row>
    <row r="39" spans="1:7" ht="15">
      <c r="A39" s="96" t="s">
        <v>166</v>
      </c>
      <c r="B39" s="297"/>
      <c r="C39" s="267"/>
      <c r="D39" s="294"/>
      <c r="E39" s="266"/>
      <c r="F39" s="267"/>
      <c r="G39" s="283"/>
    </row>
    <row r="40" spans="1:7" ht="15">
      <c r="A40" s="96" t="s">
        <v>167</v>
      </c>
      <c r="B40" s="297">
        <v>16.331</v>
      </c>
      <c r="C40" s="267">
        <v>31.744</v>
      </c>
      <c r="D40" s="294">
        <f>C40*106.2/100</f>
        <v>33.712128</v>
      </c>
      <c r="E40" s="266">
        <f>D40*105.2/100</f>
        <v>35.465158656</v>
      </c>
      <c r="F40" s="267">
        <f>E40*104.9/100</f>
        <v>37.202951430144005</v>
      </c>
      <c r="G40" s="283"/>
    </row>
    <row r="41" spans="1:7" ht="15">
      <c r="A41" s="96" t="s">
        <v>168</v>
      </c>
      <c r="B41" s="297">
        <v>-0.213</v>
      </c>
      <c r="C41" s="267">
        <v>0.6</v>
      </c>
      <c r="D41" s="294">
        <f>C41*106.2/100</f>
        <v>0.6372</v>
      </c>
      <c r="E41" s="266">
        <f>D41*105.2/100</f>
        <v>0.6703344</v>
      </c>
      <c r="F41" s="267">
        <f>E41*104.9/100</f>
        <v>0.7031807856000001</v>
      </c>
      <c r="G41" s="283"/>
    </row>
    <row r="42" spans="1:7" ht="15">
      <c r="A42" s="98" t="s">
        <v>169</v>
      </c>
      <c r="B42" s="297">
        <f>0.576+8.974+2.375</f>
        <v>11.925</v>
      </c>
      <c r="C42" s="267">
        <f>21.7</f>
        <v>21.7</v>
      </c>
      <c r="D42" s="294">
        <f>21.7*106.2/100</f>
        <v>23.0454</v>
      </c>
      <c r="E42" s="266">
        <f>D42*105.2/100</f>
        <v>24.2437608</v>
      </c>
      <c r="F42" s="267">
        <f>E42*104.9/100</f>
        <v>25.4317050792</v>
      </c>
      <c r="G42" s="283"/>
    </row>
    <row r="43" spans="1:7" ht="30">
      <c r="A43" s="96" t="s">
        <v>164</v>
      </c>
      <c r="B43" s="297"/>
      <c r="C43" s="267"/>
      <c r="D43" s="294"/>
      <c r="E43" s="266"/>
      <c r="F43" s="267"/>
      <c r="G43" s="283"/>
    </row>
    <row r="44" spans="1:6" ht="15">
      <c r="A44" s="96" t="s">
        <v>340</v>
      </c>
      <c r="B44" s="293">
        <f>B45+B46</f>
        <v>0.317</v>
      </c>
      <c r="C44" s="316">
        <f>C45+C46</f>
        <v>42.4726</v>
      </c>
      <c r="D44" s="316">
        <f>D45+D46</f>
        <v>21.60575576</v>
      </c>
      <c r="E44" s="316">
        <f>E45+E46</f>
        <v>5.547784192696</v>
      </c>
      <c r="F44" s="316">
        <f>F45+F46</f>
        <v>5.581801591062422</v>
      </c>
    </row>
    <row r="45" spans="1:6" ht="15">
      <c r="A45" s="323" t="s">
        <v>338</v>
      </c>
      <c r="B45" s="293">
        <v>0.317</v>
      </c>
      <c r="C45" s="316">
        <v>0.4856</v>
      </c>
      <c r="D45" s="294">
        <f>C45*1.0621</f>
        <v>0.51575576</v>
      </c>
      <c r="E45" s="294">
        <f>D45*1.0621</f>
        <v>0.547784192696</v>
      </c>
      <c r="F45" s="294">
        <f>E45*1.0621</f>
        <v>0.5818015910624216</v>
      </c>
    </row>
    <row r="46" spans="1:6" ht="15">
      <c r="A46" s="323" t="s">
        <v>339</v>
      </c>
      <c r="B46" s="293"/>
      <c r="C46" s="312">
        <v>41.987</v>
      </c>
      <c r="D46" s="294">
        <v>21.09</v>
      </c>
      <c r="E46" s="266">
        <v>5</v>
      </c>
      <c r="F46" s="267">
        <v>5</v>
      </c>
    </row>
    <row r="47" spans="1:7" ht="15.75">
      <c r="A47" s="95" t="s">
        <v>170</v>
      </c>
      <c r="B47" s="327">
        <f>B16+B21+B25+B38+B44</f>
        <v>83.91</v>
      </c>
      <c r="C47" s="313">
        <f>C16+C21+C25+C38+C44</f>
        <v>156.91660000000002</v>
      </c>
      <c r="D47" s="322">
        <f>D16+D21+D25+D38+D44</f>
        <v>143.14528376</v>
      </c>
      <c r="E47" s="324">
        <f>E16+E21+E25+E38+E44</f>
        <v>133.407367648696</v>
      </c>
      <c r="F47" s="313">
        <f>F16+F21+F25+F38+F44</f>
        <v>139.70650463640644</v>
      </c>
      <c r="G47" s="284"/>
    </row>
    <row r="48" spans="1:7" ht="15">
      <c r="A48" s="94"/>
      <c r="B48" s="297"/>
      <c r="C48" s="261"/>
      <c r="D48" s="306"/>
      <c r="E48" s="262"/>
      <c r="F48" s="261"/>
      <c r="G48" s="283"/>
    </row>
    <row r="49" spans="1:7" ht="15">
      <c r="A49" s="191" t="s">
        <v>295</v>
      </c>
      <c r="B49" s="297"/>
      <c r="C49" s="261"/>
      <c r="D49" s="306"/>
      <c r="E49" s="262"/>
      <c r="F49" s="261"/>
      <c r="G49" s="283"/>
    </row>
    <row r="50" spans="1:8" ht="30">
      <c r="A50" s="94" t="s">
        <v>171</v>
      </c>
      <c r="B50" s="297"/>
      <c r="C50" s="261"/>
      <c r="D50" s="306"/>
      <c r="E50" s="262"/>
      <c r="F50" s="261"/>
      <c r="H50" s="314"/>
    </row>
    <row r="51" spans="1:6" ht="15">
      <c r="A51" s="112" t="s">
        <v>172</v>
      </c>
      <c r="B51" s="297"/>
      <c r="C51" s="261"/>
      <c r="D51" s="307"/>
      <c r="E51" s="262"/>
      <c r="F51" s="261"/>
    </row>
    <row r="52" spans="1:6" ht="15">
      <c r="A52" s="100" t="s">
        <v>173</v>
      </c>
      <c r="B52" s="298"/>
      <c r="C52" s="263"/>
      <c r="D52" s="308"/>
      <c r="E52" s="262"/>
      <c r="F52" s="261"/>
    </row>
    <row r="53" spans="1:6" ht="15">
      <c r="A53" s="94" t="s">
        <v>174</v>
      </c>
      <c r="B53" s="297"/>
      <c r="C53" s="261"/>
      <c r="D53" s="306"/>
      <c r="E53" s="262"/>
      <c r="F53" s="261"/>
    </row>
    <row r="54" spans="1:10" ht="15">
      <c r="A54" s="94" t="s">
        <v>175</v>
      </c>
      <c r="B54" s="297"/>
      <c r="C54" s="261"/>
      <c r="D54" s="306"/>
      <c r="E54" s="262"/>
      <c r="F54" s="261"/>
      <c r="J54" s="314"/>
    </row>
    <row r="55" spans="1:6" ht="30">
      <c r="A55" s="94" t="s">
        <v>176</v>
      </c>
      <c r="B55" s="297"/>
      <c r="C55" s="261"/>
      <c r="D55" s="306"/>
      <c r="E55" s="262"/>
      <c r="F55" s="261"/>
    </row>
    <row r="56" spans="1:6" ht="30">
      <c r="A56" s="94" t="s">
        <v>177</v>
      </c>
      <c r="B56" s="297"/>
      <c r="C56" s="261"/>
      <c r="D56" s="306"/>
      <c r="E56" s="262"/>
      <c r="F56" s="261"/>
    </row>
    <row r="57" spans="1:6" ht="15">
      <c r="A57" s="94" t="s">
        <v>178</v>
      </c>
      <c r="B57" s="297"/>
      <c r="C57" s="317"/>
      <c r="D57" s="306"/>
      <c r="E57" s="262"/>
      <c r="F57" s="261"/>
    </row>
    <row r="58" spans="1:6" ht="15">
      <c r="A58" s="94" t="s">
        <v>179</v>
      </c>
      <c r="B58" s="326">
        <v>26.702</v>
      </c>
      <c r="C58" s="318">
        <v>45.172</v>
      </c>
      <c r="D58" s="294">
        <f>C58*106.2/100</f>
        <v>47.972663999999995</v>
      </c>
      <c r="E58" s="266">
        <f>D58*105.2/100</f>
        <v>50.467242528</v>
      </c>
      <c r="F58" s="267">
        <f>E58*104.9/100</f>
        <v>52.940137411872</v>
      </c>
    </row>
    <row r="59" spans="1:6" ht="30">
      <c r="A59" s="94" t="s">
        <v>180</v>
      </c>
      <c r="B59" s="326"/>
      <c r="C59" s="318"/>
      <c r="D59" s="294"/>
      <c r="E59" s="266"/>
      <c r="F59" s="267"/>
    </row>
    <row r="60" spans="1:6" ht="15">
      <c r="A60" s="94" t="s">
        <v>181</v>
      </c>
      <c r="B60" s="326"/>
      <c r="C60" s="318"/>
      <c r="D60" s="294"/>
      <c r="E60" s="266"/>
      <c r="F60" s="267"/>
    </row>
    <row r="61" spans="1:6" ht="15">
      <c r="A61" s="94" t="s">
        <v>337</v>
      </c>
      <c r="B61" s="326">
        <v>0.329</v>
      </c>
      <c r="C61" s="318">
        <v>0.486</v>
      </c>
      <c r="D61" s="294">
        <f>C61*106.2/100</f>
        <v>0.516132</v>
      </c>
      <c r="E61" s="266">
        <f>D61*106.2/100</f>
        <v>0.5481321840000001</v>
      </c>
      <c r="F61" s="267">
        <f>E61*106.2/100</f>
        <v>0.5821163794080001</v>
      </c>
    </row>
    <row r="62" spans="1:6" ht="30">
      <c r="A62" s="96" t="s">
        <v>182</v>
      </c>
      <c r="B62" s="326">
        <v>0.102</v>
      </c>
      <c r="C62" s="318">
        <v>1.1</v>
      </c>
      <c r="D62" s="294">
        <f>C62*106.2/100</f>
        <v>1.1682000000000001</v>
      </c>
      <c r="E62" s="266">
        <f>D62*105.2/100</f>
        <v>1.2289464</v>
      </c>
      <c r="F62" s="267">
        <f>E62*104.9/100</f>
        <v>1.2891647736000003</v>
      </c>
    </row>
    <row r="63" spans="1:6" ht="15">
      <c r="A63" s="96" t="s">
        <v>183</v>
      </c>
      <c r="B63" s="293">
        <v>1.63</v>
      </c>
      <c r="C63" s="312">
        <v>12.893</v>
      </c>
      <c r="D63" s="294">
        <f aca="true" t="shared" si="0" ref="D63:D71">C63*106.2/100</f>
        <v>13.692366000000002</v>
      </c>
      <c r="E63" s="266">
        <f aca="true" t="shared" si="1" ref="E63:E71">D63*105.2/100</f>
        <v>14.404369032000002</v>
      </c>
      <c r="F63" s="267">
        <f aca="true" t="shared" si="2" ref="F63:F71">E63*104.9/100</f>
        <v>15.110183114568004</v>
      </c>
    </row>
    <row r="64" spans="1:6" ht="15">
      <c r="A64" s="96" t="s">
        <v>184</v>
      </c>
      <c r="B64" s="293">
        <v>55.084</v>
      </c>
      <c r="C64" s="316">
        <f>85.635-42.473</f>
        <v>43.162000000000006</v>
      </c>
      <c r="D64" s="294">
        <f>43.162*106.2/100</f>
        <v>45.838044</v>
      </c>
      <c r="E64" s="266">
        <f t="shared" si="1"/>
        <v>48.221622288</v>
      </c>
      <c r="F64" s="267">
        <f t="shared" si="2"/>
        <v>50.584481780112</v>
      </c>
    </row>
    <row r="65" spans="1:6" ht="15">
      <c r="A65" s="96" t="s">
        <v>185</v>
      </c>
      <c r="B65" s="293"/>
      <c r="C65" s="312"/>
      <c r="D65" s="294"/>
      <c r="E65" s="266"/>
      <c r="F65" s="267"/>
    </row>
    <row r="66" spans="1:6" ht="60">
      <c r="A66" s="94" t="s">
        <v>186</v>
      </c>
      <c r="B66" s="293">
        <f>SUM(B68:B71)</f>
        <v>9.166999999999998</v>
      </c>
      <c r="C66" s="312">
        <f>SUM(C68:C72)</f>
        <v>11.631</v>
      </c>
      <c r="D66" s="294">
        <f t="shared" si="0"/>
        <v>12.352122000000001</v>
      </c>
      <c r="E66" s="266">
        <f t="shared" si="1"/>
        <v>12.994432344000002</v>
      </c>
      <c r="F66" s="267">
        <f t="shared" si="2"/>
        <v>13.631159528856003</v>
      </c>
    </row>
    <row r="67" spans="1:6" ht="15">
      <c r="A67" s="94" t="s">
        <v>307</v>
      </c>
      <c r="B67" s="293"/>
      <c r="C67" s="312"/>
      <c r="D67" s="294"/>
      <c r="E67" s="266"/>
      <c r="F67" s="267"/>
    </row>
    <row r="68" spans="1:6" ht="15">
      <c r="A68" s="94" t="s">
        <v>187</v>
      </c>
      <c r="B68" s="293">
        <v>0.328</v>
      </c>
      <c r="C68" s="312">
        <v>0.524</v>
      </c>
      <c r="D68" s="294">
        <f t="shared" si="0"/>
        <v>0.556488</v>
      </c>
      <c r="E68" s="266">
        <f t="shared" si="1"/>
        <v>0.585425376</v>
      </c>
      <c r="F68" s="267">
        <f t="shared" si="2"/>
        <v>0.614111219424</v>
      </c>
    </row>
    <row r="69" spans="1:6" ht="30">
      <c r="A69" s="94" t="s">
        <v>188</v>
      </c>
      <c r="B69" s="293">
        <v>7.85</v>
      </c>
      <c r="C69" s="312">
        <f>9.401+0.45</f>
        <v>9.850999999999999</v>
      </c>
      <c r="D69" s="294">
        <f t="shared" si="0"/>
        <v>10.461761999999998</v>
      </c>
      <c r="E69" s="266">
        <f t="shared" si="1"/>
        <v>11.005773623999998</v>
      </c>
      <c r="F69" s="267">
        <f t="shared" si="2"/>
        <v>11.545056531576</v>
      </c>
    </row>
    <row r="70" spans="1:6" ht="15">
      <c r="A70" s="94" t="s">
        <v>189</v>
      </c>
      <c r="B70" s="293">
        <v>0.414</v>
      </c>
      <c r="C70" s="312">
        <f>0.6</f>
        <v>0.6</v>
      </c>
      <c r="D70" s="294">
        <f t="shared" si="0"/>
        <v>0.6372</v>
      </c>
      <c r="E70" s="266">
        <f t="shared" si="1"/>
        <v>0.6703344</v>
      </c>
      <c r="F70" s="267">
        <f t="shared" si="2"/>
        <v>0.7031807856000001</v>
      </c>
    </row>
    <row r="71" spans="1:6" ht="15">
      <c r="A71" s="94" t="s">
        <v>190</v>
      </c>
      <c r="B71" s="293">
        <v>0.575</v>
      </c>
      <c r="C71" s="312">
        <v>0.656</v>
      </c>
      <c r="D71" s="294">
        <f t="shared" si="0"/>
        <v>0.6966720000000001</v>
      </c>
      <c r="E71" s="266">
        <f t="shared" si="1"/>
        <v>0.7328989440000001</v>
      </c>
      <c r="F71" s="267">
        <f t="shared" si="2"/>
        <v>0.7688109922560001</v>
      </c>
    </row>
    <row r="72" spans="1:6" ht="15">
      <c r="A72" s="96" t="s">
        <v>191</v>
      </c>
      <c r="B72" s="293"/>
      <c r="C72" s="74"/>
      <c r="D72" s="294"/>
      <c r="E72" s="266"/>
      <c r="F72" s="267"/>
    </row>
    <row r="73" spans="1:6" ht="15">
      <c r="A73" s="96" t="s">
        <v>340</v>
      </c>
      <c r="B73" s="293">
        <f>B74+B75</f>
        <v>0.317</v>
      </c>
      <c r="C73" s="316">
        <f>C74+C75</f>
        <v>42.4726</v>
      </c>
      <c r="D73" s="316">
        <f>D74+D75</f>
        <v>21.60575576</v>
      </c>
      <c r="E73" s="316">
        <f>E74+E75</f>
        <v>5.547784192696</v>
      </c>
      <c r="F73" s="316">
        <f>F74+F75</f>
        <v>5.581801591062422</v>
      </c>
    </row>
    <row r="74" spans="1:6" ht="15">
      <c r="A74" s="323" t="s">
        <v>338</v>
      </c>
      <c r="B74" s="293">
        <v>0.317</v>
      </c>
      <c r="C74" s="316">
        <v>0.4856</v>
      </c>
      <c r="D74" s="294">
        <f>C74*1.0621</f>
        <v>0.51575576</v>
      </c>
      <c r="E74" s="294">
        <f>D74*1.0621</f>
        <v>0.547784192696</v>
      </c>
      <c r="F74" s="294">
        <f>E74*1.0621</f>
        <v>0.5818015910624216</v>
      </c>
    </row>
    <row r="75" spans="1:6" ht="15">
      <c r="A75" s="323" t="s">
        <v>339</v>
      </c>
      <c r="B75" s="293"/>
      <c r="C75" s="312">
        <v>41.987</v>
      </c>
      <c r="D75" s="294">
        <v>21.09</v>
      </c>
      <c r="E75" s="266">
        <v>5</v>
      </c>
      <c r="F75" s="267">
        <v>5</v>
      </c>
    </row>
    <row r="76" spans="1:8" ht="15.75">
      <c r="A76" s="240" t="s">
        <v>192</v>
      </c>
      <c r="B76" s="299">
        <f>B58+B61+B62+B63+B64+B68+B69+B70+B71+B73</f>
        <v>93.331</v>
      </c>
      <c r="C76" s="292">
        <f>C66+C64+C63+C62+C61+C58+C73</f>
        <v>156.91660000000002</v>
      </c>
      <c r="D76" s="309">
        <f>SUM(D50:D65)+SUM(D68:D71)+D73</f>
        <v>143.14528375999998</v>
      </c>
      <c r="E76" s="325">
        <f>SUM(E50:E65)+SUM(E68:E71)+E73</f>
        <v>133.412528968696</v>
      </c>
      <c r="F76" s="264">
        <f>SUM(F50:F65)+SUM(F68:F71)+F73</f>
        <v>139.71904457947844</v>
      </c>
      <c r="G76" s="311"/>
      <c r="H76" s="315"/>
    </row>
    <row r="77" spans="1:6" ht="30.75" thickBot="1">
      <c r="A77" s="99" t="s">
        <v>193</v>
      </c>
      <c r="B77" s="300">
        <f>B47-B76</f>
        <v>-9.421000000000006</v>
      </c>
      <c r="C77" s="265">
        <f>C47-C76</f>
        <v>0</v>
      </c>
      <c r="D77" s="310">
        <f>D47-D76</f>
        <v>0</v>
      </c>
      <c r="E77" s="300">
        <f>E47-E76</f>
        <v>-0.005161319999984926</v>
      </c>
      <c r="F77" s="265">
        <f>F47-F76</f>
        <v>-0.01253994307199946</v>
      </c>
    </row>
    <row r="78" spans="1:7" ht="15.75">
      <c r="A78" s="3"/>
      <c r="G78" s="309"/>
    </row>
    <row r="79" spans="1:3" ht="15">
      <c r="A79" s="37"/>
      <c r="C79" s="314"/>
    </row>
  </sheetData>
  <sheetProtection/>
  <mergeCells count="1">
    <mergeCell ref="D3:F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9"/>
  <sheetViews>
    <sheetView zoomScale="75" zoomScaleNormal="75" zoomScalePageLayoutView="0" workbookViewId="0" topLeftCell="A1">
      <selection activeCell="I38" sqref="I38"/>
    </sheetView>
  </sheetViews>
  <sheetFormatPr defaultColWidth="9.00390625" defaultRowHeight="12.75"/>
  <cols>
    <col min="1" max="1" width="42.25390625" style="0" customWidth="1"/>
    <col min="2" max="2" width="12.375" style="28" customWidth="1"/>
    <col min="3" max="5" width="11.875" style="0" customWidth="1"/>
    <col min="6" max="6" width="12.00390625" style="0" customWidth="1"/>
    <col min="7" max="7" width="11.375" style="0" customWidth="1"/>
  </cols>
  <sheetData>
    <row r="1" ht="15.75" thickBot="1">
      <c r="G1" s="2"/>
    </row>
    <row r="2" spans="1:7" ht="17.25" customHeight="1" thickBot="1">
      <c r="A2" s="148" t="s">
        <v>0</v>
      </c>
      <c r="B2" s="148" t="s">
        <v>303</v>
      </c>
      <c r="C2" s="150" t="s">
        <v>293</v>
      </c>
      <c r="D2" s="150" t="s">
        <v>294</v>
      </c>
      <c r="E2" s="332" t="s">
        <v>2</v>
      </c>
      <c r="F2" s="333"/>
      <c r="G2" s="334"/>
    </row>
    <row r="3" spans="1:7" ht="32.25" customHeight="1" thickBot="1">
      <c r="A3" s="210"/>
      <c r="B3" s="138" t="s">
        <v>255</v>
      </c>
      <c r="C3" s="151" t="s">
        <v>227</v>
      </c>
      <c r="D3" s="151" t="s">
        <v>229</v>
      </c>
      <c r="E3" s="105" t="s">
        <v>232</v>
      </c>
      <c r="F3" s="152" t="s">
        <v>285</v>
      </c>
      <c r="G3" s="105" t="s">
        <v>310</v>
      </c>
    </row>
    <row r="4" spans="1:7" ht="15">
      <c r="A4" s="211"/>
      <c r="B4" s="212"/>
      <c r="C4" s="213"/>
      <c r="D4" s="337"/>
      <c r="E4" s="213"/>
      <c r="F4" s="337"/>
      <c r="G4" s="213"/>
    </row>
    <row r="5" spans="1:7" ht="15.75">
      <c r="A5" s="214" t="s">
        <v>121</v>
      </c>
      <c r="B5" s="212"/>
      <c r="C5" s="140"/>
      <c r="D5" s="338"/>
      <c r="E5" s="140"/>
      <c r="F5" s="338"/>
      <c r="G5" s="140"/>
    </row>
    <row r="6" spans="1:7" ht="30">
      <c r="A6" s="198" t="s">
        <v>231</v>
      </c>
      <c r="B6" s="162" t="s">
        <v>228</v>
      </c>
      <c r="C6" s="163">
        <v>3315</v>
      </c>
      <c r="D6" s="269">
        <f aca="true" t="shared" si="0" ref="D6:G7">C6*101.5/100</f>
        <v>3364.725</v>
      </c>
      <c r="E6" s="269">
        <f t="shared" si="0"/>
        <v>3415.1958749999994</v>
      </c>
      <c r="F6" s="269">
        <f t="shared" si="0"/>
        <v>3466.4238131249995</v>
      </c>
      <c r="G6" s="269">
        <f t="shared" si="0"/>
        <v>3518.420170321874</v>
      </c>
    </row>
    <row r="7" spans="1:7" ht="45">
      <c r="A7" s="215" t="s">
        <v>308</v>
      </c>
      <c r="B7" s="162" t="s">
        <v>228</v>
      </c>
      <c r="C7" s="145">
        <v>3315</v>
      </c>
      <c r="D7" s="269">
        <f t="shared" si="0"/>
        <v>3364.725</v>
      </c>
      <c r="E7" s="269">
        <f t="shared" si="0"/>
        <v>3415.1958749999994</v>
      </c>
      <c r="F7" s="269">
        <f t="shared" si="0"/>
        <v>3466.4238131249995</v>
      </c>
      <c r="G7" s="269">
        <f t="shared" si="0"/>
        <v>3518.420170321874</v>
      </c>
    </row>
    <row r="8" spans="1:7" ht="30">
      <c r="A8" s="161" t="s">
        <v>112</v>
      </c>
      <c r="B8" s="162"/>
      <c r="C8" s="163"/>
      <c r="D8" s="163"/>
      <c r="E8" s="163"/>
      <c r="F8" s="163"/>
      <c r="G8" s="163"/>
    </row>
    <row r="9" spans="1:7" ht="15.75">
      <c r="A9" s="216" t="s">
        <v>318</v>
      </c>
      <c r="B9" s="162" t="s">
        <v>228</v>
      </c>
      <c r="C9" s="163">
        <v>663</v>
      </c>
      <c r="D9" s="269">
        <f aca="true" t="shared" si="1" ref="D9:G18">C9*101.5/100</f>
        <v>672.945</v>
      </c>
      <c r="E9" s="269">
        <f t="shared" si="1"/>
        <v>683.0391750000001</v>
      </c>
      <c r="F9" s="269">
        <f t="shared" si="1"/>
        <v>693.2847626250001</v>
      </c>
      <c r="G9" s="269">
        <f t="shared" si="1"/>
        <v>703.6840340643752</v>
      </c>
    </row>
    <row r="10" spans="1:7" ht="15.75">
      <c r="A10" s="216" t="s">
        <v>319</v>
      </c>
      <c r="B10" s="162" t="s">
        <v>228</v>
      </c>
      <c r="C10" s="163">
        <v>1911</v>
      </c>
      <c r="D10" s="269">
        <f t="shared" si="1"/>
        <v>1939.665</v>
      </c>
      <c r="E10" s="269">
        <f t="shared" si="1"/>
        <v>1968.759975</v>
      </c>
      <c r="F10" s="269">
        <f t="shared" si="1"/>
        <v>1998.291374625</v>
      </c>
      <c r="G10" s="269">
        <f t="shared" si="1"/>
        <v>2028.2657452443748</v>
      </c>
    </row>
    <row r="11" spans="1:7" ht="67.5" customHeight="1">
      <c r="A11" s="216" t="s">
        <v>320</v>
      </c>
      <c r="B11" s="162" t="s">
        <v>228</v>
      </c>
      <c r="C11" s="163">
        <v>149</v>
      </c>
      <c r="D11" s="269">
        <f t="shared" si="1"/>
        <v>151.235</v>
      </c>
      <c r="E11" s="269">
        <f t="shared" si="1"/>
        <v>153.503525</v>
      </c>
      <c r="F11" s="269">
        <f t="shared" si="1"/>
        <v>155.806077875</v>
      </c>
      <c r="G11" s="269">
        <f t="shared" si="1"/>
        <v>158.143169043125</v>
      </c>
    </row>
    <row r="12" spans="1:7" ht="15.75">
      <c r="A12" s="216" t="s">
        <v>321</v>
      </c>
      <c r="B12" s="162" t="s">
        <v>228</v>
      </c>
      <c r="C12" s="163">
        <v>7</v>
      </c>
      <c r="D12" s="269">
        <f t="shared" si="1"/>
        <v>7.105</v>
      </c>
      <c r="E12" s="269">
        <f t="shared" si="1"/>
        <v>7.211575</v>
      </c>
      <c r="F12" s="269">
        <f t="shared" si="1"/>
        <v>7.319748625</v>
      </c>
      <c r="G12" s="269">
        <f t="shared" si="1"/>
        <v>7.429544854375</v>
      </c>
    </row>
    <row r="13" spans="1:7" ht="15.75">
      <c r="A13" s="216" t="s">
        <v>322</v>
      </c>
      <c r="B13" s="162" t="s">
        <v>228</v>
      </c>
      <c r="C13" s="163">
        <v>206</v>
      </c>
      <c r="D13" s="269">
        <f t="shared" si="1"/>
        <v>209.09</v>
      </c>
      <c r="E13" s="269">
        <f t="shared" si="1"/>
        <v>212.22635000000002</v>
      </c>
      <c r="F13" s="269">
        <f t="shared" si="1"/>
        <v>215.40974525000001</v>
      </c>
      <c r="G13" s="269">
        <f t="shared" si="1"/>
        <v>218.64089142875</v>
      </c>
    </row>
    <row r="14" spans="1:7" ht="63">
      <c r="A14" s="216" t="s">
        <v>323</v>
      </c>
      <c r="B14" s="162" t="s">
        <v>228</v>
      </c>
      <c r="C14" s="163">
        <v>55</v>
      </c>
      <c r="D14" s="269">
        <f t="shared" si="1"/>
        <v>55.825</v>
      </c>
      <c r="E14" s="269">
        <f t="shared" si="1"/>
        <v>56.662375000000004</v>
      </c>
      <c r="F14" s="269">
        <f t="shared" si="1"/>
        <v>57.512310625</v>
      </c>
      <c r="G14" s="269">
        <f t="shared" si="1"/>
        <v>58.374995284375</v>
      </c>
    </row>
    <row r="15" spans="1:7" ht="34.5" customHeight="1">
      <c r="A15" s="216" t="s">
        <v>324</v>
      </c>
      <c r="B15" s="162" t="s">
        <v>228</v>
      </c>
      <c r="C15" s="163">
        <v>21</v>
      </c>
      <c r="D15" s="269">
        <f t="shared" si="1"/>
        <v>21.315</v>
      </c>
      <c r="E15" s="269">
        <f t="shared" si="1"/>
        <v>21.634725000000003</v>
      </c>
      <c r="F15" s="269">
        <f t="shared" si="1"/>
        <v>21.959245875</v>
      </c>
      <c r="G15" s="269">
        <f t="shared" si="1"/>
        <v>22.288634563125</v>
      </c>
    </row>
    <row r="16" spans="1:7" ht="15.75">
      <c r="A16" s="216" t="s">
        <v>325</v>
      </c>
      <c r="B16" s="162" t="s">
        <v>228</v>
      </c>
      <c r="C16" s="163">
        <v>149</v>
      </c>
      <c r="D16" s="269">
        <f t="shared" si="1"/>
        <v>151.235</v>
      </c>
      <c r="E16" s="269">
        <f t="shared" si="1"/>
        <v>153.503525</v>
      </c>
      <c r="F16" s="269">
        <f t="shared" si="1"/>
        <v>155.806077875</v>
      </c>
      <c r="G16" s="269">
        <f t="shared" si="1"/>
        <v>158.143169043125</v>
      </c>
    </row>
    <row r="17" spans="1:7" ht="35.25" customHeight="1">
      <c r="A17" s="241" t="s">
        <v>326</v>
      </c>
      <c r="B17" s="162" t="s">
        <v>228</v>
      </c>
      <c r="C17" s="163">
        <v>122</v>
      </c>
      <c r="D17" s="269">
        <f t="shared" si="1"/>
        <v>123.83</v>
      </c>
      <c r="E17" s="269">
        <f t="shared" si="1"/>
        <v>125.68744999999998</v>
      </c>
      <c r="F17" s="269">
        <f t="shared" si="1"/>
        <v>127.57276174999998</v>
      </c>
      <c r="G17" s="269">
        <f t="shared" si="1"/>
        <v>129.48635317624996</v>
      </c>
    </row>
    <row r="18" spans="1:7" ht="47.25">
      <c r="A18" s="241" t="s">
        <v>327</v>
      </c>
      <c r="B18" s="162" t="s">
        <v>228</v>
      </c>
      <c r="C18" s="163">
        <v>32</v>
      </c>
      <c r="D18" s="269">
        <f t="shared" si="1"/>
        <v>32.48</v>
      </c>
      <c r="E18" s="269">
        <f t="shared" si="1"/>
        <v>32.9672</v>
      </c>
      <c r="F18" s="269">
        <f t="shared" si="1"/>
        <v>33.461708</v>
      </c>
      <c r="G18" s="269">
        <f t="shared" si="1"/>
        <v>33.96363362</v>
      </c>
    </row>
    <row r="19" spans="1:7" ht="36.75" customHeight="1">
      <c r="A19" s="164" t="s">
        <v>253</v>
      </c>
      <c r="B19" s="162" t="s">
        <v>4</v>
      </c>
      <c r="C19" s="187">
        <v>6.8</v>
      </c>
      <c r="D19" s="187">
        <v>6.1</v>
      </c>
      <c r="E19" s="187">
        <v>6.1</v>
      </c>
      <c r="F19" s="268">
        <v>6</v>
      </c>
      <c r="G19" s="268">
        <v>6</v>
      </c>
    </row>
    <row r="20" spans="1:7" ht="60">
      <c r="A20" s="164" t="s">
        <v>221</v>
      </c>
      <c r="B20" s="162" t="s">
        <v>228</v>
      </c>
      <c r="C20" s="187"/>
      <c r="D20" s="187"/>
      <c r="E20" s="187"/>
      <c r="F20" s="187"/>
      <c r="G20" s="187"/>
    </row>
    <row r="21" spans="1:7" ht="60">
      <c r="A21" s="163" t="s">
        <v>215</v>
      </c>
      <c r="B21" s="162" t="s">
        <v>228</v>
      </c>
      <c r="C21" s="187">
        <v>15</v>
      </c>
      <c r="D21" s="187">
        <v>13</v>
      </c>
      <c r="E21" s="187">
        <v>13</v>
      </c>
      <c r="F21" s="187">
        <v>12</v>
      </c>
      <c r="G21" s="187">
        <v>12</v>
      </c>
    </row>
    <row r="22" spans="1:7" ht="45">
      <c r="A22" s="163" t="s">
        <v>254</v>
      </c>
      <c r="B22" s="162" t="s">
        <v>225</v>
      </c>
      <c r="C22" s="187">
        <v>387</v>
      </c>
      <c r="D22" s="187"/>
      <c r="E22" s="187"/>
      <c r="F22" s="187"/>
      <c r="G22" s="187"/>
    </row>
    <row r="23" spans="1:7" ht="21" customHeight="1">
      <c r="A23" s="163" t="s">
        <v>234</v>
      </c>
      <c r="B23" s="162" t="s">
        <v>122</v>
      </c>
      <c r="C23" s="187">
        <v>1</v>
      </c>
      <c r="D23" s="187">
        <v>1</v>
      </c>
      <c r="E23" s="187">
        <v>1</v>
      </c>
      <c r="F23" s="187">
        <v>1</v>
      </c>
      <c r="G23" s="187">
        <v>1</v>
      </c>
    </row>
    <row r="24" spans="1:7" ht="18.75" customHeight="1">
      <c r="A24" s="163" t="s">
        <v>235</v>
      </c>
      <c r="B24" s="162"/>
      <c r="C24" s="187"/>
      <c r="D24" s="187"/>
      <c r="E24" s="187"/>
      <c r="F24" s="187"/>
      <c r="G24" s="187"/>
    </row>
    <row r="25" spans="1:7" ht="19.5" customHeight="1">
      <c r="A25" s="163" t="s">
        <v>123</v>
      </c>
      <c r="B25" s="162" t="s">
        <v>122</v>
      </c>
      <c r="C25" s="187">
        <v>1</v>
      </c>
      <c r="D25" s="187">
        <v>1</v>
      </c>
      <c r="E25" s="187">
        <v>1</v>
      </c>
      <c r="F25" s="187">
        <v>1</v>
      </c>
      <c r="G25" s="187">
        <v>1</v>
      </c>
    </row>
    <row r="26" spans="1:7" ht="18" customHeight="1">
      <c r="A26" s="163" t="s">
        <v>5</v>
      </c>
      <c r="B26" s="162" t="s">
        <v>122</v>
      </c>
      <c r="C26" s="187"/>
      <c r="D26" s="187"/>
      <c r="E26" s="187"/>
      <c r="F26" s="187"/>
      <c r="G26" s="187"/>
    </row>
    <row r="27" spans="1:7" ht="15">
      <c r="A27" s="163"/>
      <c r="B27" s="162"/>
      <c r="C27" s="187"/>
      <c r="D27" s="187"/>
      <c r="E27" s="187"/>
      <c r="F27" s="187"/>
      <c r="G27" s="187"/>
    </row>
    <row r="28" spans="1:7" ht="30">
      <c r="A28" s="163" t="s">
        <v>124</v>
      </c>
      <c r="B28" s="217" t="s">
        <v>233</v>
      </c>
      <c r="C28" s="187"/>
      <c r="D28" s="187"/>
      <c r="E28" s="187"/>
      <c r="F28" s="187"/>
      <c r="G28" s="187"/>
    </row>
    <row r="29" spans="1:7" ht="30" customHeight="1">
      <c r="A29" s="187">
        <v>1</v>
      </c>
      <c r="B29" s="217" t="s">
        <v>233</v>
      </c>
      <c r="C29" s="187"/>
      <c r="D29" s="187"/>
      <c r="E29" s="187"/>
      <c r="F29" s="187"/>
      <c r="G29" s="187"/>
    </row>
    <row r="30" spans="1:7" ht="49.5" customHeight="1" thickBot="1">
      <c r="A30" s="219" t="s">
        <v>291</v>
      </c>
      <c r="B30" s="190" t="s">
        <v>128</v>
      </c>
      <c r="C30" s="218">
        <v>23693</v>
      </c>
      <c r="D30" s="218">
        <v>26402</v>
      </c>
      <c r="E30" s="218">
        <v>29562</v>
      </c>
      <c r="F30" s="218">
        <v>33053</v>
      </c>
      <c r="G30" s="218">
        <v>36769</v>
      </c>
    </row>
    <row r="31" spans="1:2" ht="15">
      <c r="A31" s="3"/>
      <c r="B31" s="6"/>
    </row>
    <row r="32" spans="1:2" ht="15.75">
      <c r="A32" s="27"/>
      <c r="B32" s="6"/>
    </row>
    <row r="33" spans="1:2" ht="15">
      <c r="A33" s="3"/>
      <c r="B33" s="6"/>
    </row>
    <row r="34" spans="1:2" ht="15">
      <c r="A34" s="8"/>
      <c r="B34" s="6"/>
    </row>
    <row r="35" spans="1:2" ht="15">
      <c r="A35" s="8"/>
      <c r="B35" s="6"/>
    </row>
    <row r="36" ht="15">
      <c r="B36" s="6"/>
    </row>
    <row r="37" spans="1:2" ht="15">
      <c r="A37" s="3"/>
      <c r="B37" s="6"/>
    </row>
    <row r="38" spans="1:2" ht="15">
      <c r="A38" s="3"/>
      <c r="B38" s="6"/>
    </row>
    <row r="39" spans="1:2" ht="15">
      <c r="A39" s="10"/>
      <c r="B39" s="6"/>
    </row>
    <row r="40" spans="1:2" ht="15">
      <c r="A40" s="3"/>
      <c r="B40" s="6"/>
    </row>
    <row r="41" spans="1:2" ht="15">
      <c r="A41" s="3"/>
      <c r="B41" s="6"/>
    </row>
    <row r="42" spans="1:2" ht="15">
      <c r="A42" s="3"/>
      <c r="B42" s="6"/>
    </row>
    <row r="43" spans="1:2" ht="15">
      <c r="A43" s="3"/>
      <c r="B43" s="6"/>
    </row>
    <row r="44" spans="1:2" ht="15">
      <c r="A44" s="3"/>
      <c r="B44" s="6"/>
    </row>
    <row r="45" spans="1:2" ht="15">
      <c r="A45" s="3"/>
      <c r="B45" s="6"/>
    </row>
    <row r="46" spans="1:2" ht="15">
      <c r="A46" s="9"/>
      <c r="B46" s="6"/>
    </row>
    <row r="47" spans="1:2" ht="12.75">
      <c r="A47" s="1"/>
      <c r="B47" s="12"/>
    </row>
    <row r="48" spans="1:2" ht="15">
      <c r="A48" s="7"/>
      <c r="B48" s="6"/>
    </row>
    <row r="64" spans="1:2" ht="15">
      <c r="A64" s="3"/>
      <c r="B64" s="6"/>
    </row>
    <row r="65" spans="1:2" ht="15">
      <c r="A65" s="3"/>
      <c r="B65" s="6"/>
    </row>
    <row r="66" spans="1:2" ht="15">
      <c r="A66" s="1"/>
      <c r="B66" s="6"/>
    </row>
    <row r="67" spans="1:2" ht="15">
      <c r="A67" s="3"/>
      <c r="B67" s="6"/>
    </row>
    <row r="68" spans="1:2" ht="15">
      <c r="A68" s="3"/>
      <c r="B68" s="6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  <row r="105" spans="1:2" ht="12.75">
      <c r="A105" s="1"/>
      <c r="B105" s="12"/>
    </row>
    <row r="106" spans="1:2" ht="12.75">
      <c r="A106" s="1"/>
      <c r="B106" s="12"/>
    </row>
    <row r="107" spans="1:2" ht="12.75">
      <c r="A107" s="1"/>
      <c r="B107" s="12"/>
    </row>
    <row r="108" spans="1:2" ht="12.75">
      <c r="A108" s="1"/>
      <c r="B108" s="12"/>
    </row>
    <row r="109" spans="1:2" ht="12.75">
      <c r="A109" s="1"/>
      <c r="B109" s="12"/>
    </row>
    <row r="110" spans="1:2" ht="12.75">
      <c r="A110" s="1"/>
      <c r="B110" s="12"/>
    </row>
    <row r="111" spans="1:2" ht="12.75">
      <c r="A111" s="1"/>
      <c r="B111" s="12"/>
    </row>
    <row r="112" spans="1:2" ht="12.75">
      <c r="A112" s="1"/>
      <c r="B112" s="12"/>
    </row>
    <row r="113" spans="1:2" ht="12.75">
      <c r="A113" s="1"/>
      <c r="B113" s="12"/>
    </row>
    <row r="114" spans="1:2" ht="12.75">
      <c r="A114" s="1"/>
      <c r="B114" s="12"/>
    </row>
    <row r="115" spans="1:2" ht="12.75">
      <c r="A115" s="1"/>
      <c r="B115" s="12"/>
    </row>
    <row r="116" spans="1:2" ht="12.75">
      <c r="A116" s="1"/>
      <c r="B116" s="12"/>
    </row>
    <row r="117" spans="1:2" ht="12.75">
      <c r="A117" s="1"/>
      <c r="B117" s="12"/>
    </row>
    <row r="118" spans="1:2" ht="12.75">
      <c r="A118" s="1"/>
      <c r="B118" s="12"/>
    </row>
    <row r="119" spans="1:2" ht="12.75">
      <c r="A119" s="1"/>
      <c r="B119" s="12"/>
    </row>
    <row r="120" spans="1:2" ht="12.75">
      <c r="A120" s="1"/>
      <c r="B120" s="12"/>
    </row>
    <row r="121" spans="1:2" ht="12.75">
      <c r="A121" s="1"/>
      <c r="B121" s="12"/>
    </row>
    <row r="122" spans="1:2" ht="12.75">
      <c r="A122" s="1"/>
      <c r="B122" s="12"/>
    </row>
    <row r="123" spans="1:2" ht="12.75">
      <c r="A123" s="1"/>
      <c r="B123" s="12"/>
    </row>
    <row r="124" spans="1:2" ht="12.75">
      <c r="A124" s="1"/>
      <c r="B124" s="12"/>
    </row>
    <row r="125" spans="1:2" ht="12.75">
      <c r="A125" s="1"/>
      <c r="B125" s="12"/>
    </row>
    <row r="126" spans="1:2" ht="12.75">
      <c r="A126" s="1"/>
      <c r="B126" s="12"/>
    </row>
    <row r="127" spans="1:2" ht="12.75">
      <c r="A127" s="1"/>
      <c r="B127" s="12"/>
    </row>
    <row r="128" spans="1:2" ht="12.75">
      <c r="A128" s="1"/>
      <c r="B128" s="12"/>
    </row>
    <row r="129" spans="1:2" ht="12.75">
      <c r="A129" s="1"/>
      <c r="B129" s="12"/>
    </row>
    <row r="130" spans="1:2" ht="12.75">
      <c r="A130" s="1"/>
      <c r="B130" s="12"/>
    </row>
    <row r="131" spans="1:2" ht="12.75">
      <c r="A131" s="1"/>
      <c r="B131" s="12"/>
    </row>
    <row r="132" spans="1:2" ht="12.75">
      <c r="A132" s="1"/>
      <c r="B132" s="12"/>
    </row>
    <row r="133" spans="1:2" ht="12.75">
      <c r="A133" s="1"/>
      <c r="B133" s="12"/>
    </row>
    <row r="134" spans="1:2" ht="12.75">
      <c r="A134" s="1"/>
      <c r="B134" s="12"/>
    </row>
    <row r="135" spans="1:2" ht="12.75">
      <c r="A135" s="1"/>
      <c r="B135" s="12"/>
    </row>
    <row r="136" spans="1:2" ht="12.75">
      <c r="A136" s="1"/>
      <c r="B136" s="12"/>
    </row>
    <row r="137" spans="1:2" ht="12.75">
      <c r="A137" s="1"/>
      <c r="B137" s="12"/>
    </row>
    <row r="138" spans="1:2" ht="12.75">
      <c r="A138" s="1"/>
      <c r="B138" s="12"/>
    </row>
    <row r="139" spans="1:2" ht="12.75">
      <c r="A139" s="1"/>
      <c r="B139" s="12"/>
    </row>
    <row r="140" spans="1:2" ht="12.75">
      <c r="A140" s="1"/>
      <c r="B140" s="12"/>
    </row>
    <row r="141" spans="1:2" ht="12.75">
      <c r="A141" s="1"/>
      <c r="B141" s="12"/>
    </row>
    <row r="142" spans="1:2" ht="12.75">
      <c r="A142" s="1"/>
      <c r="B142" s="12"/>
    </row>
    <row r="143" spans="1:2" ht="12.75">
      <c r="A143" s="1"/>
      <c r="B143" s="12"/>
    </row>
    <row r="144" spans="1:2" ht="12.75">
      <c r="A144" s="1"/>
      <c r="B144" s="12"/>
    </row>
    <row r="145" spans="1:2" ht="12.75">
      <c r="A145" s="1"/>
      <c r="B145" s="12"/>
    </row>
    <row r="146" spans="1:2" ht="12.75">
      <c r="A146" s="1"/>
      <c r="B146" s="12"/>
    </row>
    <row r="147" spans="1:2" ht="12.75">
      <c r="A147" s="1"/>
      <c r="B147" s="12"/>
    </row>
    <row r="148" spans="1:2" ht="12.75">
      <c r="A148" s="1"/>
      <c r="B148" s="12"/>
    </row>
    <row r="149" spans="1:2" ht="12.75">
      <c r="A149" s="1"/>
      <c r="B149" s="12"/>
    </row>
  </sheetData>
  <sheetProtection/>
  <mergeCells count="3">
    <mergeCell ref="E2:G2"/>
    <mergeCell ref="D4:D5"/>
    <mergeCell ref="F4:F5"/>
  </mergeCells>
  <printOptions/>
  <pageMargins left="0.3937007874015748" right="0.22" top="0.53" bottom="0.3937007874015748" header="0.5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2012-09-14T11:24:06Z</cp:lastPrinted>
  <dcterms:created xsi:type="dcterms:W3CDTF">2002-05-08T07:52:30Z</dcterms:created>
  <dcterms:modified xsi:type="dcterms:W3CDTF">2012-09-18T11:33:15Z</dcterms:modified>
  <cp:category/>
  <cp:version/>
  <cp:contentType/>
  <cp:contentStatus/>
</cp:coreProperties>
</file>