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720" windowHeight="7005" tabRatio="599" activeTab="10"/>
  </bookViews>
  <sheets>
    <sheet name="Титул Бюдж" sheetId="1" r:id="rId1"/>
    <sheet name="демогр" sheetId="2" r:id="rId2"/>
    <sheet name="пром" sheetId="3" r:id="rId3"/>
    <sheet name="село" sheetId="4" r:id="rId4"/>
    <sheet name="натурал" sheetId="5" r:id="rId5"/>
    <sheet name="рынок" sheetId="6" r:id="rId6"/>
    <sheet name="инвест" sheetId="7" r:id="rId7"/>
    <sheet name="финансы" sheetId="8" r:id="rId8"/>
    <sheet name="труд" sheetId="9" r:id="rId9"/>
    <sheet name="социал." sheetId="10" r:id="rId10"/>
    <sheet name="транс" sheetId="11" r:id="rId11"/>
  </sheets>
  <definedNames>
    <definedName name="_xlnm.Print_Titles" localSheetId="1">'демогр'!$2:$3</definedName>
    <definedName name="_xlnm.Print_Titles" localSheetId="6">'инвест'!$2:$3</definedName>
    <definedName name="_xlnm.Print_Titles" localSheetId="4">'натурал'!$2:$3</definedName>
    <definedName name="_xlnm.Print_Titles" localSheetId="2">'пром'!$2:$3</definedName>
    <definedName name="_xlnm.Print_Titles" localSheetId="5">'рынок'!$2:$3</definedName>
    <definedName name="_xlnm.Print_Titles" localSheetId="3">'село'!$2:$3</definedName>
    <definedName name="_xlnm.Print_Titles" localSheetId="9">'социал.'!$2:$3</definedName>
    <definedName name="_xlnm.Print_Titles" localSheetId="10">'транс'!$2:$3</definedName>
    <definedName name="_xlnm.Print_Titles" localSheetId="8">'труд'!$2:$3</definedName>
    <definedName name="_xlnm.Print_Titles" localSheetId="7">'финансы'!$3:$4</definedName>
  </definedNames>
  <calcPr fullCalcOnLoad="1"/>
</workbook>
</file>

<file path=xl/sharedStrings.xml><?xml version="1.0" encoding="utf-8"?>
<sst xmlns="http://schemas.openxmlformats.org/spreadsheetml/2006/main" count="606" uniqueCount="333">
  <si>
    <t xml:space="preserve">                   ПОКАЗАТЕЛИ</t>
  </si>
  <si>
    <t>КОД</t>
  </si>
  <si>
    <t>прогноз</t>
  </si>
  <si>
    <t xml:space="preserve">       в том числе:</t>
  </si>
  <si>
    <t xml:space="preserve"> %</t>
  </si>
  <si>
    <t xml:space="preserve">  - на  вновь вводимых  предприятиях</t>
  </si>
  <si>
    <t xml:space="preserve">  средств федерального бюджета</t>
  </si>
  <si>
    <t>%</t>
  </si>
  <si>
    <t xml:space="preserve">    Единицы </t>
  </si>
  <si>
    <t>измерения</t>
  </si>
  <si>
    <t>2. ПРОМЫШЛЕННОЕ ПРОИЗВОДСТВО</t>
  </si>
  <si>
    <t>Добыча полезных ископаемых</t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</si>
  <si>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Раздел С</t>
    </r>
    <r>
      <rPr>
        <sz val="12"/>
        <rFont val="Arial Cyr"/>
        <family val="2"/>
      </rPr>
      <t>: Добыча полезных ископаемых</t>
    </r>
  </si>
  <si>
    <t>Обрабатывающие производства</t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</si>
  <si>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Раздел D</t>
    </r>
    <r>
      <rPr>
        <sz val="12"/>
        <rFont val="Arial Cyr"/>
        <family val="2"/>
      </rPr>
      <t>: Обрабатывающие производства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</si>
  <si>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Подраздел DA</t>
    </r>
    <r>
      <rPr>
        <sz val="12"/>
        <rFont val="Arial Cyr"/>
        <family val="2"/>
      </rPr>
      <t>: Производство пищевых продуктов, включая напитки, и табака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</si>
  <si>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Подраздел DB</t>
    </r>
    <r>
      <rPr>
        <sz val="12"/>
        <rFont val="Arial Cyr"/>
        <family val="2"/>
      </rPr>
      <t>: Текстильное и швейное производство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</si>
  <si>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Подраздел DC</t>
    </r>
    <r>
      <rPr>
        <sz val="12"/>
        <rFont val="Arial Cyr"/>
        <family val="2"/>
      </rPr>
      <t>: Производство кожи, изделий из кожи и производство обуви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</si>
  <si>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Подраздел DD</t>
    </r>
    <r>
      <rPr>
        <sz val="12"/>
        <rFont val="Arial Cyr"/>
        <family val="2"/>
      </rPr>
      <t>: Обработка древесины и производство изделий из дерева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</si>
  <si>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Подраздел DE</t>
    </r>
    <r>
      <rPr>
        <sz val="12"/>
        <rFont val="Arial Cyr"/>
        <family val="2"/>
      </rPr>
      <t>: Целлюлозно-бумажное производство; издательская и полиграфическая деятельность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</si>
  <si>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Подраздел DF</t>
    </r>
    <r>
      <rPr>
        <sz val="12"/>
        <rFont val="Arial Cyr"/>
        <family val="2"/>
      </rPr>
      <t>: Производство кокса, нефтепродуктов и ядерных материалов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</si>
  <si>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Подраздел DG</t>
    </r>
    <r>
      <rPr>
        <sz val="12"/>
        <rFont val="Arial Cyr"/>
        <family val="2"/>
      </rPr>
      <t>: Химическое производство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</si>
  <si>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Подраздел DH</t>
    </r>
    <r>
      <rPr>
        <sz val="12"/>
        <rFont val="Arial Cyr"/>
        <family val="2"/>
      </rPr>
      <t>: Производство резиновых и пластмассовых изделий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</si>
  <si>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Подраздел DI</t>
    </r>
    <r>
      <rPr>
        <sz val="12"/>
        <rFont val="Arial Cyr"/>
        <family val="2"/>
      </rPr>
      <t>: Производство прочих неметаллических минеральных продуктов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</si>
  <si>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Подраздел DJ</t>
    </r>
    <r>
      <rPr>
        <sz val="12"/>
        <rFont val="Arial Cyr"/>
        <family val="2"/>
      </rPr>
      <t>: Металлургическое производство и производство готовых металлических изделий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</si>
  <si>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Подраздел DK</t>
    </r>
    <r>
      <rPr>
        <sz val="12"/>
        <rFont val="Arial Cyr"/>
        <family val="2"/>
      </rPr>
      <t>: Производство машин и оборудования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</si>
  <si>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Подраздел DL</t>
    </r>
    <r>
      <rPr>
        <sz val="12"/>
        <rFont val="Arial Cyr"/>
        <family val="2"/>
      </rPr>
      <t>: Производство электрооборудования, электронного и оптического оборудования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</si>
  <si>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Подраздел DM</t>
    </r>
    <r>
      <rPr>
        <sz val="12"/>
        <rFont val="Arial Cyr"/>
        <family val="2"/>
      </rPr>
      <t>: Производство транспортных средств и оборудования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</si>
  <si>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Подраздел DN</t>
    </r>
    <r>
      <rPr>
        <sz val="12"/>
        <rFont val="Arial Cyr"/>
        <family val="2"/>
      </rPr>
      <t>: Прочие производства</t>
    </r>
  </si>
  <si>
    <t>Производство и распределение электроэнергии, газа и воды</t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</si>
  <si>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Раздел E</t>
    </r>
    <r>
      <rPr>
        <sz val="12"/>
        <rFont val="Arial Cyr"/>
        <family val="2"/>
      </rPr>
      <t>: Производство и распределение электроэнергии, газа и воды</t>
    </r>
  </si>
  <si>
    <t xml:space="preserve">  % к пред.году в действующих ценах</t>
  </si>
  <si>
    <t>Объем продукции сельского хозяйства в хозяйствах всех категорий</t>
  </si>
  <si>
    <t xml:space="preserve">  в том числе:</t>
  </si>
  <si>
    <t xml:space="preserve">    растениеводство</t>
  </si>
  <si>
    <t xml:space="preserve">    животноводство</t>
  </si>
  <si>
    <t>Производство продукции растениеводства по категориям хозяйств:</t>
  </si>
  <si>
    <t xml:space="preserve">    в сельскохозяйственных организациях</t>
  </si>
  <si>
    <t xml:space="preserve">    в хозяйствах населения</t>
  </si>
  <si>
    <t>Производство продукции животноводства по категориям хозяйств:</t>
  </si>
  <si>
    <t>3. СЕЛЬСКОЕ ХОЗЯЙСТВО</t>
  </si>
  <si>
    <t>4. ПРОИЗВОДСТВО ВАЖНЕЙШИХ</t>
  </si>
  <si>
    <t>ВИДОВ ПРОДУКЦИИ В НАТУРАЛЬНОМ</t>
  </si>
  <si>
    <t>ВЫРАЖЕНИИ</t>
  </si>
  <si>
    <t>Зерно (в весе после доработки)</t>
  </si>
  <si>
    <t>тыс.тонн</t>
  </si>
  <si>
    <t>Картофель</t>
  </si>
  <si>
    <t>Молоко</t>
  </si>
  <si>
    <t>Древесина деловая</t>
  </si>
  <si>
    <t>тыс. плот.куб.м</t>
  </si>
  <si>
    <t>Мясо, включая субпродукты 1 категории</t>
  </si>
  <si>
    <t>Цельномолочная продукция (в пересчете на молоко)</t>
  </si>
  <si>
    <t>Товарная пищевая рыбная продукция, включая консервы рыбные</t>
  </si>
  <si>
    <t xml:space="preserve"> в т.ч. спирт этиловый из пищевого сырья</t>
  </si>
  <si>
    <t xml:space="preserve">Водка и ликеро-водочные изделия </t>
  </si>
  <si>
    <t>Вина виноградные</t>
  </si>
  <si>
    <t>Вина плодовые</t>
  </si>
  <si>
    <t>Вина шампанские и игристые</t>
  </si>
  <si>
    <t xml:space="preserve">Hапитки винные (виноградные и плодовые) с содержанием спирта более 20% объемных </t>
  </si>
  <si>
    <t xml:space="preserve">Hапитки винные (виноградные и плодовые) с содержанием спирта до 20% объемных </t>
  </si>
  <si>
    <t>Напитки слабоалкогольные с содержанием этилового спирта не более 9%</t>
  </si>
  <si>
    <t>Пиво</t>
  </si>
  <si>
    <t>Ткани хлопчатобумажные готовые</t>
  </si>
  <si>
    <t>тыс. кв.м</t>
  </si>
  <si>
    <t>Изделия трикотажные</t>
  </si>
  <si>
    <t>тыс.штук</t>
  </si>
  <si>
    <t>Обувь</t>
  </si>
  <si>
    <t>тыс.пар</t>
  </si>
  <si>
    <t>Пиломатериалы</t>
  </si>
  <si>
    <t>тыс. куб.м</t>
  </si>
  <si>
    <t>Бумага</t>
  </si>
  <si>
    <t>Бензин автомобильный</t>
  </si>
  <si>
    <t>Топливо дизельное</t>
  </si>
  <si>
    <t>Мазут топочный</t>
  </si>
  <si>
    <t>Удобрения минеральные (в пересчете на 100% питательных веществ)</t>
  </si>
  <si>
    <t>Полиэтилен</t>
  </si>
  <si>
    <t xml:space="preserve">Шины для грузовых автомобилей, автобусов и троллейбусов </t>
  </si>
  <si>
    <t xml:space="preserve">Шины для легковых автомобилей </t>
  </si>
  <si>
    <t>Цемент</t>
  </si>
  <si>
    <t>Кирпич строительный</t>
  </si>
  <si>
    <t>млн.условных кирпичей</t>
  </si>
  <si>
    <t>Блоки и камни мелкие стеновые (без блоков ячеистого бетона)</t>
  </si>
  <si>
    <t>Блоки крупные стеновые (включая бетонные блоки стен подвалов)</t>
  </si>
  <si>
    <t>Блоки мелкие стеновые из ячеистого бетона</t>
  </si>
  <si>
    <t>Прокат черных металлов готовый</t>
  </si>
  <si>
    <t>Трубы стальные</t>
  </si>
  <si>
    <t>Станки металлорежущие</t>
  </si>
  <si>
    <t>штук</t>
  </si>
  <si>
    <t>Тракторы</t>
  </si>
  <si>
    <t>Телевизоры</t>
  </si>
  <si>
    <t>Холодильники и морозильники бытовые</t>
  </si>
  <si>
    <t>Машины стиральные бытовые</t>
  </si>
  <si>
    <t>Электропылесосы</t>
  </si>
  <si>
    <t>Ювелирные изделия в фактических ценах (без НДС и акциза)</t>
  </si>
  <si>
    <t>тыс. руб.</t>
  </si>
  <si>
    <t>Автомобили грузовые</t>
  </si>
  <si>
    <t xml:space="preserve">Автомобили легковые </t>
  </si>
  <si>
    <t>Мотоциклы</t>
  </si>
  <si>
    <t>Электроэнергия</t>
  </si>
  <si>
    <t>млрд.кВт.ч</t>
  </si>
  <si>
    <t>в том числе вырабатываемая:</t>
  </si>
  <si>
    <t xml:space="preserve"> АЭС</t>
  </si>
  <si>
    <t>млн.кВт.ч</t>
  </si>
  <si>
    <t xml:space="preserve"> ТЭС</t>
  </si>
  <si>
    <t xml:space="preserve"> ГЭС </t>
  </si>
  <si>
    <t>дкл</t>
  </si>
  <si>
    <t>Переработка нефти, включая газовый конденсат</t>
  </si>
  <si>
    <t xml:space="preserve">5. РЫНОК ТОВАРОВ И УСЛУГ </t>
  </si>
  <si>
    <t xml:space="preserve">Оборот розничной торговли </t>
  </si>
  <si>
    <t>Оборот общественного питания</t>
  </si>
  <si>
    <t>тыс.рублей</t>
  </si>
  <si>
    <t xml:space="preserve">  в том числе по видам экономической деятельности:</t>
  </si>
  <si>
    <t>Инвестиции в основной капитал по источникам финансирования:</t>
  </si>
  <si>
    <t xml:space="preserve">  Собственные средства предприятий</t>
  </si>
  <si>
    <t xml:space="preserve">     из них:</t>
  </si>
  <si>
    <t xml:space="preserve">  Привлеченные средства</t>
  </si>
  <si>
    <t xml:space="preserve"> 6. ИНВЕСТИЦИИ</t>
  </si>
  <si>
    <t>тыс.долл.США</t>
  </si>
  <si>
    <t>Объем работ, выполненных по виду деятельности "строительство"</t>
  </si>
  <si>
    <t xml:space="preserve"> 7. ФИНАНСЫ</t>
  </si>
  <si>
    <t>8. ТРУД</t>
  </si>
  <si>
    <t>единиц</t>
  </si>
  <si>
    <t xml:space="preserve">  - на действующих  предприятиях</t>
  </si>
  <si>
    <t xml:space="preserve"> Фонд начисленной заработной платы работников</t>
  </si>
  <si>
    <t>Выплаты социального характера</t>
  </si>
  <si>
    <t>Численность учащихся в учреждениях:</t>
  </si>
  <si>
    <t>Численность детей в дошкольных образовательных учреждениях</t>
  </si>
  <si>
    <t>пос. в см.на 10 тыс. населения</t>
  </si>
  <si>
    <t xml:space="preserve">рублей </t>
  </si>
  <si>
    <t>-</t>
  </si>
  <si>
    <t>(сводный финансовый баланс)</t>
  </si>
  <si>
    <t>Доходы</t>
  </si>
  <si>
    <t>9. РАЗВИТИЕ СОЦИАЛЬНОЙ СФЕРЫ</t>
  </si>
  <si>
    <t>Из общего итога - индивидуальные жилые дома, построенные населением за свой счет и с помощью кредитов</t>
  </si>
  <si>
    <t xml:space="preserve">          прибыль</t>
  </si>
  <si>
    <t xml:space="preserve">          амортизация</t>
  </si>
  <si>
    <t xml:space="preserve">          бюджетные средства</t>
  </si>
  <si>
    <t xml:space="preserve">             в том числе:</t>
  </si>
  <si>
    <t xml:space="preserve">               из федерального бюджета</t>
  </si>
  <si>
    <t xml:space="preserve">               из областного бюджета</t>
  </si>
  <si>
    <t xml:space="preserve">               из бюджета муниципального образования</t>
  </si>
  <si>
    <t xml:space="preserve">           средства внебюджетных фондов</t>
  </si>
  <si>
    <t xml:space="preserve">           прочие</t>
  </si>
  <si>
    <t>Прибыль(убыток) - сальдо</t>
  </si>
  <si>
    <t xml:space="preserve">       в том числе прибыль прибыльных предприятий</t>
  </si>
  <si>
    <t>Амортизационные отчисления</t>
  </si>
  <si>
    <t>Налоговые доходы</t>
  </si>
  <si>
    <t>из них:</t>
  </si>
  <si>
    <t>налог на прибыль организаций</t>
  </si>
  <si>
    <t xml:space="preserve">      Налоги на имущество - всего</t>
  </si>
  <si>
    <t xml:space="preserve">    в том числе:</t>
  </si>
  <si>
    <t>налог на имущество организаций</t>
  </si>
  <si>
    <t>транспортный налог</t>
  </si>
  <si>
    <t xml:space="preserve">      Налоги на совокупный доход - всего</t>
  </si>
  <si>
    <t>единый налог, взимаемый в связи с применением упрощенной системы налогообложения</t>
  </si>
  <si>
    <t>единый сельскохозяйственный налог</t>
  </si>
  <si>
    <t>налог на имущество физических лиц</t>
  </si>
  <si>
    <t>земельный налог</t>
  </si>
  <si>
    <t>единый налог на вмененный доход для определенных видов деятельности</t>
  </si>
  <si>
    <t>Налоги, сборы и регулярные платежи  за пользование природными  ресурсами -                 всего</t>
  </si>
  <si>
    <t>налог на добычу полезных ископаемых</t>
  </si>
  <si>
    <t>Платежи при  пользовании природными ресурсами - всего</t>
  </si>
  <si>
    <t>Прочие налоги и сборы</t>
  </si>
  <si>
    <t>Доходы от предпринимательской и иной приносящей доход деятельности</t>
  </si>
  <si>
    <t>Налоги и взносы на социальные нужды (единый социальный налог)</t>
  </si>
  <si>
    <t xml:space="preserve"> Неналоговые доходы -всего</t>
  </si>
  <si>
    <t xml:space="preserve">      в том числе:</t>
  </si>
  <si>
    <t>арендная плата за земли</t>
  </si>
  <si>
    <t>прочие неналоговые доходы</t>
  </si>
  <si>
    <t>Прочие доходы</t>
  </si>
  <si>
    <t>Итого доходов</t>
  </si>
  <si>
    <t>Средства, остающиеся в распоряжении организаций</t>
  </si>
  <si>
    <t>из них  на инвестиции</t>
  </si>
  <si>
    <t>Затраты на государственные инвестиции</t>
  </si>
  <si>
    <t xml:space="preserve">    из них за счет:</t>
  </si>
  <si>
    <t xml:space="preserve">      средств федерального бюджета</t>
  </si>
  <si>
    <t xml:space="preserve">      средств бюджетов субъектов Федерации</t>
  </si>
  <si>
    <t xml:space="preserve">      средств бюджетов муниципальных районов</t>
  </si>
  <si>
    <t>Государственные субсидии, субвенции</t>
  </si>
  <si>
    <t>Общегосударственные расходы</t>
  </si>
  <si>
    <t xml:space="preserve">    обслуживание государственного и муниципального долга</t>
  </si>
  <si>
    <t xml:space="preserve">    фундаментальные исследования</t>
  </si>
  <si>
    <t>Расходы на национальную безопасность и правоохранительную деятельность</t>
  </si>
  <si>
    <t>Расходы на национальную экономику</t>
  </si>
  <si>
    <t>Расходы на ЖКХ</t>
  </si>
  <si>
    <t>Расходы на охрану окружающей среды</t>
  </si>
  <si>
    <t>Расходы на социально-культурные мероприятия, финансируемые за счет бюджета, а также средств внебюджетных фондов</t>
  </si>
  <si>
    <t xml:space="preserve">  образование</t>
  </si>
  <si>
    <t xml:space="preserve">  культура, искусство, средства массовой информации</t>
  </si>
  <si>
    <t xml:space="preserve">  здравоохранение и физкультура</t>
  </si>
  <si>
    <t xml:space="preserve">  социальная политика </t>
  </si>
  <si>
    <t>Прочие расходы</t>
  </si>
  <si>
    <t>Всего расходов</t>
  </si>
  <si>
    <t>Превышение доходов над расходами (+), или расходов над доходами (-)</t>
  </si>
  <si>
    <t>10. ТРАНСПОРТ</t>
  </si>
  <si>
    <t>тыс.человек</t>
  </si>
  <si>
    <t>тыс.пасс./км</t>
  </si>
  <si>
    <t>тыс.т/км</t>
  </si>
  <si>
    <t xml:space="preserve"> Уровень обеспеченности (на конец года): </t>
  </si>
  <si>
    <t>Стоимость основных фондов по полной учетной стоимости на конец года</t>
  </si>
  <si>
    <t xml:space="preserve"> Объем платных услуг населению </t>
  </si>
  <si>
    <t>1. ДЕМОГРАФИЧЕСКИЕ ПОКАЗАТЕЛИ</t>
  </si>
  <si>
    <t xml:space="preserve">  городского</t>
  </si>
  <si>
    <t xml:space="preserve">  сельского</t>
  </si>
  <si>
    <t>Общий коэффициент рождаемости</t>
  </si>
  <si>
    <t>Общий коэффициент смертности</t>
  </si>
  <si>
    <t>тыс.рублей      в ценах соответству-ющих  лет</t>
  </si>
  <si>
    <t>Стоимостные показатели прогнозируемого периода рассчитываются с учетом изменения</t>
  </si>
  <si>
    <t>Ввод в действие новых основных  фондов</t>
  </si>
  <si>
    <t>акцизы</t>
  </si>
  <si>
    <t>налог на доходы физических лиц</t>
  </si>
  <si>
    <t xml:space="preserve">  средств бюджета муниципального образования</t>
  </si>
  <si>
    <t>Количество обучающихся в первую смену в дневных учреждениях общего образования в % к общему числу обучающихся в этих учреждениях</t>
  </si>
  <si>
    <t>Перевезено грузов предприятиями всех видов транспорта</t>
  </si>
  <si>
    <t xml:space="preserve">   в том числе по видам транспорта:</t>
  </si>
  <si>
    <t>Численность безработных, зарегистрированных в органах государственной службы занятости (на конец года)</t>
  </si>
  <si>
    <t>Ввод в действие объектов социально-культурной сферы за счет всех источников финансирования:</t>
  </si>
  <si>
    <t>Объем услуг организаций транспорта</t>
  </si>
  <si>
    <t>тыс.руб.</t>
  </si>
  <si>
    <t>Перевезено пассажиров всеми видами транспорта</t>
  </si>
  <si>
    <t>Пассажирооборот всех видов транспорта</t>
  </si>
  <si>
    <t>Численность ищущих работу, зарегистрированных в органах государственной службы занятости (на конец года)</t>
  </si>
  <si>
    <t>Коэффициент естественного прироста (убыли)</t>
  </si>
  <si>
    <t>Выпуск специалистов учреждениями:</t>
  </si>
  <si>
    <t>Миграционный прирост (убыль)</t>
  </si>
  <si>
    <t>мест</t>
  </si>
  <si>
    <t xml:space="preserve"> млн.руб.</t>
  </si>
  <si>
    <t>чел.</t>
  </si>
  <si>
    <t>2012 г.</t>
  </si>
  <si>
    <t>в сельскохозяйственных организациях</t>
  </si>
  <si>
    <t>Численность занятых в экономике (среднегодовая)</t>
  </si>
  <si>
    <t>2013 г.</t>
  </si>
  <si>
    <t xml:space="preserve">  млн. рублей</t>
  </si>
  <si>
    <t>Создание новых  рабочих мест,   всего</t>
  </si>
  <si>
    <t xml:space="preserve">                 в том числе:</t>
  </si>
  <si>
    <t>Общая площадь жилых помещений, приходящаяся на 1 жителя                       (на конец года)</t>
  </si>
  <si>
    <t xml:space="preserve"> - дошкольные учреждения</t>
  </si>
  <si>
    <t xml:space="preserve"> - общеобразовательные школы</t>
  </si>
  <si>
    <t xml:space="preserve"> - больницы</t>
  </si>
  <si>
    <t xml:space="preserve"> - амбулаторно-поликлинические учреждения</t>
  </si>
  <si>
    <t xml:space="preserve"> - другие объекты (указать какие)</t>
  </si>
  <si>
    <t xml:space="preserve"> тыс.кв.м    общ.пл.</t>
  </si>
  <si>
    <t>средств областного бюджета</t>
  </si>
  <si>
    <t xml:space="preserve">           в том числе за счет:</t>
  </si>
  <si>
    <t>ед. / мест</t>
  </si>
  <si>
    <t xml:space="preserve">    ед. / пос.            в смену</t>
  </si>
  <si>
    <t xml:space="preserve"> кв.м / чел.</t>
  </si>
  <si>
    <t>тн</t>
  </si>
  <si>
    <t>Коэффициент миграционного прироста (убыли)</t>
  </si>
  <si>
    <t>%   к предыду-щему году</t>
  </si>
  <si>
    <t>Численность постоянного населения  (на конец года) - всего</t>
  </si>
  <si>
    <t xml:space="preserve">            в том числе:</t>
  </si>
  <si>
    <t>Уровень зарегистрированной безработицы (на конец года)</t>
  </si>
  <si>
    <t>Количество вакансий, заявленных предприятиями, в  центры занятости населения  (на конец года)</t>
  </si>
  <si>
    <t>измере-ния</t>
  </si>
  <si>
    <t xml:space="preserve"> Ввод в эксплуатацию жилых домов за счет всех источников финансирования,  всего</t>
  </si>
  <si>
    <t>Фактический уровень платежей населения за жилое помещение и коммунальные услуги</t>
  </si>
  <si>
    <t xml:space="preserve">    - общеобразовательных</t>
  </si>
  <si>
    <t xml:space="preserve">    -  начального профессионального образования</t>
  </si>
  <si>
    <t xml:space="preserve">    -  высшего профессионального   образования</t>
  </si>
  <si>
    <t xml:space="preserve"> -  среднего профессионального образования</t>
  </si>
  <si>
    <t xml:space="preserve"> - высшего профессионального образования</t>
  </si>
  <si>
    <t xml:space="preserve">    - больничными койками</t>
  </si>
  <si>
    <t>коек на  10 тыс.                                                                                                                              населения</t>
  </si>
  <si>
    <t xml:space="preserve">   -  врачами</t>
  </si>
  <si>
    <t>чел. на 10 тыс. населения</t>
  </si>
  <si>
    <t xml:space="preserve"> мест на 10 тыс. населения</t>
  </si>
  <si>
    <t>мест на 1000 детей в возрасте 1-6 лет</t>
  </si>
  <si>
    <t>ед. на 100 тыс. населения.</t>
  </si>
  <si>
    <t>ед. на 100 тыс.населения</t>
  </si>
  <si>
    <t xml:space="preserve">   - дошкольными образовательными учреждениями</t>
  </si>
  <si>
    <t xml:space="preserve">  % к пред.году в сопоставимых ценах</t>
  </si>
  <si>
    <t>Объем инвестиций  в основной капитал  за счет всех источников финансирования - всего,</t>
  </si>
  <si>
    <t xml:space="preserve">    в т.ч. кредиты иностранных банков</t>
  </si>
  <si>
    <t xml:space="preserve">          кредиты банков,</t>
  </si>
  <si>
    <t xml:space="preserve">   заемные средства других организаций</t>
  </si>
  <si>
    <t xml:space="preserve">  % к пред. году в сопоставимых ценах</t>
  </si>
  <si>
    <t>Иностранные инвестиции, всего</t>
  </si>
  <si>
    <t xml:space="preserve">  в  т. ч. прямые</t>
  </si>
  <si>
    <t>Грузооборот предприятий всех видов транспорта</t>
  </si>
  <si>
    <t>ПОКАЗАТЕЛИ</t>
  </si>
  <si>
    <t xml:space="preserve"> в том числе  транспорт</t>
  </si>
  <si>
    <t>Объем инвестиций в основной капитал   по виду экономической деятельности (по ОКВЭД) "транспорт и связь"- всего</t>
  </si>
  <si>
    <t>тыс. руб. в ценах соответствующих лет</t>
  </si>
  <si>
    <t>2014 г.</t>
  </si>
  <si>
    <t>чел.                     на 1000 населения</t>
  </si>
  <si>
    <t xml:space="preserve">Число родившихся, всего </t>
  </si>
  <si>
    <t xml:space="preserve">чел. </t>
  </si>
  <si>
    <t xml:space="preserve">Число умерших, всего </t>
  </si>
  <si>
    <t xml:space="preserve"> из них на реализацию федеральных целевых программ, подпрограмм или непрограммной части</t>
  </si>
  <si>
    <t xml:space="preserve">Среднемесячная номинальная начисленная заработная плата на 1 работника </t>
  </si>
  <si>
    <t>системы цен (динамики индексов цен и индексов-дефляторов цен).</t>
  </si>
  <si>
    <t>отчет</t>
  </si>
  <si>
    <t>оценка</t>
  </si>
  <si>
    <t>Расходы</t>
  </si>
  <si>
    <t xml:space="preserve">    - амбулаторно-поликлиническими учреждениями,    </t>
  </si>
  <si>
    <t xml:space="preserve">    в том числе дневными стационарами</t>
  </si>
  <si>
    <t xml:space="preserve">   -  стационарными учреждениями социального обслуживания  престарелых и инвалидов (взрослых и детей)</t>
  </si>
  <si>
    <t xml:space="preserve">   -  средним медицинским персоналом </t>
  </si>
  <si>
    <t xml:space="preserve">   - общедоступными библиотеками</t>
  </si>
  <si>
    <t xml:space="preserve">   - учреждениями культурно-досугового типа </t>
  </si>
  <si>
    <t xml:space="preserve">      Местные налоги - всего</t>
  </si>
  <si>
    <t>Единицы</t>
  </si>
  <si>
    <t>Овощи</t>
  </si>
  <si>
    <t>Спирт этиловый из пищевого сырья и технический - всего</t>
  </si>
  <si>
    <t>тыс.рублей в ценах соответству-ющих  лет</t>
  </si>
  <si>
    <t xml:space="preserve">      из них:</t>
  </si>
  <si>
    <t>Среднесписочная численность работников (по крупным и средним организациям)</t>
  </si>
  <si>
    <t xml:space="preserve">    - среднего профессионального образования</t>
  </si>
  <si>
    <t>2015 г.</t>
  </si>
  <si>
    <t>2016 г.</t>
  </si>
  <si>
    <t xml:space="preserve"> - сельское хозяйство, охота и лесное хозяйство</t>
  </si>
  <si>
    <t>-обрабатывающие производства</t>
  </si>
  <si>
    <t>- оптовая и розничная торговля; ремонт автотранспортных средств, мотоциклов, бытовых изделий и предметов личного пользования</t>
  </si>
  <si>
    <t>Грибы</t>
  </si>
  <si>
    <t>Скот и птица (мясо)</t>
  </si>
  <si>
    <t>Расходы на национальную оборону</t>
  </si>
  <si>
    <t>сельское хозяйство</t>
  </si>
  <si>
    <t>обрабатывающие производства</t>
  </si>
  <si>
    <t>оптовая и розничная торговля; ремонт автотранспортных средств, мотоциклов, бытовых изделий и предметов личного  пользования</t>
  </si>
  <si>
    <t>гостиницы и рестораны</t>
  </si>
  <si>
    <t>транспорт и связь</t>
  </si>
  <si>
    <t xml:space="preserve">финансовая деятельность, операции с недвижимым имуществом, аренда и предоставление услуг </t>
  </si>
  <si>
    <t>государственное управление и обеспечение военной безопасности</t>
  </si>
  <si>
    <t>образование</t>
  </si>
  <si>
    <t>здравоохранение и предоставление социальных услуг</t>
  </si>
  <si>
    <t>предоставление прочих коммунальных, социальных и персональных услуг</t>
  </si>
  <si>
    <t>автобус 476</t>
  </si>
  <si>
    <t>маршрутное такси 476</t>
  </si>
  <si>
    <t xml:space="preserve">                                               Комитет  экономического развития</t>
  </si>
  <si>
    <t xml:space="preserve">                                                                  2009 год</t>
  </si>
  <si>
    <t xml:space="preserve">    2013 год</t>
  </si>
  <si>
    <t xml:space="preserve">Предварительные итоги социально-экономического развития 
МО "Свердлоское городское поселение" за 2013 год и прогноз социально-экономического развития на 2014 год 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</si>
</sst>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00"/>
    <numFmt numFmtId="182" formatCode="0/0"/>
    <numFmt numFmtId="183" formatCode="00"/>
    <numFmt numFmtId="184" formatCode="0000"/>
    <numFmt numFmtId="185" formatCode="#,##0.0"/>
    <numFmt numFmtId="186" formatCode="0.000"/>
    <numFmt numFmtId="187" formatCode="#,##0.0_р_."/>
    <numFmt numFmtId="188" formatCode="#,##0_р_.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3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i/>
      <sz val="12"/>
      <name val="Arial Cyr"/>
      <family val="0"/>
    </font>
    <font>
      <b/>
      <i/>
      <sz val="12"/>
      <name val="Arial Cyr"/>
      <family val="2"/>
    </font>
    <font>
      <sz val="12"/>
      <name val="Tahoma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0"/>
      <color indexed="8"/>
      <name val="MS Sans Serif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5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7" borderId="1" applyNumberFormat="0" applyAlignment="0" applyProtection="0"/>
    <xf numFmtId="0" fontId="15" fillId="15" borderId="2" applyNumberFormat="0" applyAlignment="0" applyProtection="0"/>
    <xf numFmtId="0" fontId="16" fillId="15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6" borderId="7" applyNumberFormat="0" applyAlignment="0" applyProtection="0"/>
    <xf numFmtId="0" fontId="22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32" fillId="0" borderId="0">
      <alignment/>
      <protection/>
    </xf>
    <xf numFmtId="0" fontId="11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6" borderId="0" applyNumberFormat="0" applyBorder="0" applyAlignment="0" applyProtection="0"/>
  </cellStyleXfs>
  <cellXfs count="341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 quotePrefix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 quotePrefix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3" xfId="0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3" xfId="0" applyFont="1" applyBorder="1" applyAlignment="1">
      <alignment vertical="justify"/>
    </xf>
    <xf numFmtId="0" fontId="4" fillId="0" borderId="17" xfId="0" applyFont="1" applyBorder="1" applyAlignment="1">
      <alignment/>
    </xf>
    <xf numFmtId="0" fontId="0" fillId="0" borderId="17" xfId="0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8" xfId="0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19" xfId="0" applyBorder="1" applyAlignment="1">
      <alignment/>
    </xf>
    <xf numFmtId="0" fontId="4" fillId="0" borderId="16" xfId="0" applyFont="1" applyBorder="1" applyAlignment="1">
      <alignment horizontal="left" vertical="justify"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7" fillId="0" borderId="16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11" xfId="0" applyBorder="1" applyAlignment="1">
      <alignment horizontal="center"/>
    </xf>
    <xf numFmtId="0" fontId="4" fillId="0" borderId="0" xfId="0" applyFont="1" applyBorder="1" applyAlignment="1">
      <alignment horizontal="center" vertical="justify"/>
    </xf>
    <xf numFmtId="0" fontId="4" fillId="0" borderId="18" xfId="0" applyFont="1" applyBorder="1" applyAlignment="1">
      <alignment/>
    </xf>
    <xf numFmtId="0" fontId="4" fillId="18" borderId="0" xfId="0" applyFont="1" applyFill="1" applyBorder="1" applyAlignment="1" applyProtection="1">
      <alignment vertical="center" wrapText="1"/>
      <protection/>
    </xf>
    <xf numFmtId="0" fontId="4" fillId="0" borderId="13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5" xfId="0" applyFont="1" applyBorder="1" applyAlignment="1">
      <alignment/>
    </xf>
    <xf numFmtId="0" fontId="5" fillId="0" borderId="28" xfId="0" applyFont="1" applyBorder="1" applyAlignment="1">
      <alignment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0" fontId="4" fillId="0" borderId="23" xfId="0" applyFont="1" applyBorder="1" applyAlignment="1">
      <alignment horizontal="center"/>
    </xf>
    <xf numFmtId="0" fontId="0" fillId="0" borderId="24" xfId="0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4" xfId="0" applyFont="1" applyBorder="1" applyAlignment="1">
      <alignment horizontal="centerContinuous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12" xfId="0" applyBorder="1" applyAlignment="1">
      <alignment/>
    </xf>
    <xf numFmtId="0" fontId="4" fillId="0" borderId="18" xfId="0" applyFont="1" applyBorder="1" applyAlignment="1">
      <alignment horizontal="centerContinuous"/>
    </xf>
    <xf numFmtId="0" fontId="4" fillId="0" borderId="26" xfId="0" applyFont="1" applyBorder="1" applyAlignment="1">
      <alignment horizontal="center"/>
    </xf>
    <xf numFmtId="0" fontId="4" fillId="0" borderId="21" xfId="0" applyFont="1" applyBorder="1" applyAlignment="1">
      <alignment horizontal="center" vertical="justify"/>
    </xf>
    <xf numFmtId="0" fontId="4" fillId="0" borderId="33" xfId="0" applyFont="1" applyBorder="1" applyAlignment="1">
      <alignment/>
    </xf>
    <xf numFmtId="0" fontId="0" fillId="0" borderId="34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4" fillId="0" borderId="27" xfId="0" applyFont="1" applyBorder="1" applyAlignment="1">
      <alignment horizontal="center"/>
    </xf>
    <xf numFmtId="0" fontId="4" fillId="0" borderId="27" xfId="0" applyFont="1" applyBorder="1" applyAlignment="1" quotePrefix="1">
      <alignment horizontal="center"/>
    </xf>
    <xf numFmtId="0" fontId="0" fillId="0" borderId="21" xfId="0" applyBorder="1" applyAlignment="1">
      <alignment/>
    </xf>
    <xf numFmtId="0" fontId="0" fillId="0" borderId="33" xfId="0" applyBorder="1" applyAlignment="1">
      <alignment/>
    </xf>
    <xf numFmtId="0" fontId="0" fillId="0" borderId="35" xfId="0" applyBorder="1" applyAlignment="1">
      <alignment/>
    </xf>
    <xf numFmtId="0" fontId="4" fillId="0" borderId="25" xfId="0" applyFont="1" applyBorder="1" applyAlignment="1">
      <alignment horizontal="centerContinuous"/>
    </xf>
    <xf numFmtId="0" fontId="4" fillId="0" borderId="36" xfId="0" applyFont="1" applyBorder="1" applyAlignment="1">
      <alignment/>
    </xf>
    <xf numFmtId="0" fontId="5" fillId="0" borderId="37" xfId="0" applyFont="1" applyBorder="1" applyAlignment="1">
      <alignment/>
    </xf>
    <xf numFmtId="0" fontId="9" fillId="0" borderId="38" xfId="0" applyFont="1" applyFill="1" applyBorder="1" applyAlignment="1" applyProtection="1">
      <alignment horizontal="left" vertical="center" wrapText="1" indent="1"/>
      <protection/>
    </xf>
    <xf numFmtId="0" fontId="9" fillId="0" borderId="38" xfId="0" applyFont="1" applyFill="1" applyBorder="1" applyAlignment="1" applyProtection="1">
      <alignment horizontal="left" wrapText="1" indent="1"/>
      <protection/>
    </xf>
    <xf numFmtId="0" fontId="9" fillId="0" borderId="38" xfId="0" applyFont="1" applyFill="1" applyBorder="1" applyAlignment="1" applyProtection="1">
      <alignment horizontal="left" vertical="center" wrapText="1" indent="2"/>
      <protection/>
    </xf>
    <xf numFmtId="0" fontId="9" fillId="0" borderId="39" xfId="0" applyFont="1" applyFill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quotePrefix="1">
      <alignment horizontal="center"/>
    </xf>
    <xf numFmtId="0" fontId="9" fillId="0" borderId="27" xfId="0" applyFont="1" applyFill="1" applyBorder="1" applyAlignment="1" applyProtection="1">
      <alignment horizontal="center" vertical="center" wrapText="1"/>
      <protection/>
    </xf>
    <xf numFmtId="0" fontId="9" fillId="0" borderId="35" xfId="0" applyFont="1" applyFill="1" applyBorder="1" applyAlignment="1" applyProtection="1">
      <alignment horizontal="center" vertical="center" wrapText="1"/>
      <protection/>
    </xf>
    <xf numFmtId="0" fontId="4" fillId="0" borderId="40" xfId="0" applyFont="1" applyBorder="1" applyAlignment="1">
      <alignment/>
    </xf>
    <xf numFmtId="0" fontId="4" fillId="0" borderId="41" xfId="0" applyFont="1" applyBorder="1" applyAlignment="1">
      <alignment/>
    </xf>
    <xf numFmtId="0" fontId="4" fillId="0" borderId="37" xfId="0" applyFont="1" applyBorder="1" applyAlignment="1">
      <alignment/>
    </xf>
    <xf numFmtId="0" fontId="0" fillId="0" borderId="37" xfId="0" applyBorder="1" applyAlignment="1">
      <alignment/>
    </xf>
    <xf numFmtId="0" fontId="4" fillId="18" borderId="42" xfId="0" applyFont="1" applyFill="1" applyBorder="1" applyAlignment="1" applyProtection="1">
      <alignment horizontal="left" vertical="center" wrapText="1"/>
      <protection/>
    </xf>
    <xf numFmtId="0" fontId="5" fillId="18" borderId="42" xfId="0" applyFont="1" applyFill="1" applyBorder="1" applyAlignment="1" applyProtection="1">
      <alignment horizontal="left" vertical="center" wrapText="1"/>
      <protection/>
    </xf>
    <xf numFmtId="0" fontId="4" fillId="15" borderId="42" xfId="0" applyFont="1" applyFill="1" applyBorder="1" applyAlignment="1" applyProtection="1">
      <alignment horizontal="left" vertical="center" wrapText="1"/>
      <protection/>
    </xf>
    <xf numFmtId="0" fontId="5" fillId="15" borderId="42" xfId="0" applyFont="1" applyFill="1" applyBorder="1" applyAlignment="1" applyProtection="1">
      <alignment horizontal="left" vertical="center" wrapText="1"/>
      <protection/>
    </xf>
    <xf numFmtId="0" fontId="4" fillId="18" borderId="42" xfId="0" applyFont="1" applyFill="1" applyBorder="1" applyAlignment="1" applyProtection="1">
      <alignment/>
      <protection/>
    </xf>
    <xf numFmtId="0" fontId="4" fillId="18" borderId="43" xfId="0" applyFont="1" applyFill="1" applyBorder="1" applyAlignment="1" applyProtection="1">
      <alignment horizontal="left" vertical="center" wrapText="1"/>
      <protection/>
    </xf>
    <xf numFmtId="0" fontId="4" fillId="18" borderId="41" xfId="0" applyFont="1" applyFill="1" applyBorder="1" applyAlignment="1" applyProtection="1">
      <alignment horizontal="left" vertical="center" wrapText="1"/>
      <protection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44" xfId="0" applyFont="1" applyBorder="1" applyAlignment="1">
      <alignment/>
    </xf>
    <xf numFmtId="0" fontId="5" fillId="0" borderId="45" xfId="0" applyFont="1" applyBorder="1" applyAlignment="1">
      <alignment/>
    </xf>
    <xf numFmtId="0" fontId="5" fillId="0" borderId="45" xfId="0" applyFont="1" applyBorder="1" applyAlignment="1">
      <alignment horizontal="center"/>
    </xf>
    <xf numFmtId="0" fontId="5" fillId="0" borderId="21" xfId="0" applyFont="1" applyBorder="1" applyAlignment="1">
      <alignment/>
    </xf>
    <xf numFmtId="0" fontId="1" fillId="0" borderId="0" xfId="0" applyFont="1" applyAlignment="1">
      <alignment/>
    </xf>
    <xf numFmtId="0" fontId="5" fillId="0" borderId="44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4" fillId="18" borderId="25" xfId="0" applyFont="1" applyFill="1" applyBorder="1" applyAlignment="1" applyProtection="1">
      <alignment horizontal="left" vertical="center" wrapText="1"/>
      <protection/>
    </xf>
    <xf numFmtId="0" fontId="5" fillId="0" borderId="46" xfId="0" applyFont="1" applyBorder="1" applyAlignment="1">
      <alignment/>
    </xf>
    <xf numFmtId="0" fontId="5" fillId="0" borderId="47" xfId="0" applyFont="1" applyBorder="1" applyAlignment="1">
      <alignment/>
    </xf>
    <xf numFmtId="0" fontId="5" fillId="0" borderId="49" xfId="0" applyFont="1" applyBorder="1" applyAlignment="1">
      <alignment/>
    </xf>
    <xf numFmtId="0" fontId="0" fillId="0" borderId="10" xfId="0" applyBorder="1" applyAlignment="1">
      <alignment/>
    </xf>
    <xf numFmtId="0" fontId="4" fillId="0" borderId="2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2" xfId="0" applyFon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4" fillId="0" borderId="51" xfId="0" applyFont="1" applyBorder="1" applyAlignment="1">
      <alignment/>
    </xf>
    <xf numFmtId="0" fontId="4" fillId="0" borderId="45" xfId="0" applyFont="1" applyBorder="1" applyAlignment="1">
      <alignment/>
    </xf>
    <xf numFmtId="0" fontId="4" fillId="0" borderId="46" xfId="0" applyFont="1" applyBorder="1" applyAlignment="1">
      <alignment/>
    </xf>
    <xf numFmtId="0" fontId="4" fillId="0" borderId="52" xfId="0" applyFont="1" applyBorder="1" applyAlignment="1">
      <alignment/>
    </xf>
    <xf numFmtId="0" fontId="0" fillId="0" borderId="21" xfId="0" applyBorder="1" applyAlignment="1">
      <alignment horizontal="center"/>
    </xf>
    <xf numFmtId="0" fontId="5" fillId="0" borderId="26" xfId="0" applyFont="1" applyBorder="1" applyAlignment="1">
      <alignment/>
    </xf>
    <xf numFmtId="0" fontId="5" fillId="0" borderId="53" xfId="0" applyFont="1" applyBorder="1" applyAlignment="1">
      <alignment/>
    </xf>
    <xf numFmtId="0" fontId="4" fillId="0" borderId="53" xfId="0" applyFont="1" applyBorder="1" applyAlignment="1">
      <alignment horizontal="left"/>
    </xf>
    <xf numFmtId="0" fontId="5" fillId="0" borderId="27" xfId="0" applyFont="1" applyBorder="1" applyAlignment="1">
      <alignment/>
    </xf>
    <xf numFmtId="0" fontId="4" fillId="0" borderId="53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44" xfId="0" applyFont="1" applyBorder="1" applyAlignment="1">
      <alignment horizontal="left"/>
    </xf>
    <xf numFmtId="0" fontId="0" fillId="0" borderId="0" xfId="0" applyAlignment="1">
      <alignment vertical="top" wrapText="1"/>
    </xf>
    <xf numFmtId="0" fontId="5" fillId="0" borderId="45" xfId="0" applyFont="1" applyBorder="1" applyAlignment="1">
      <alignment horizontal="center" vertical="top" wrapText="1"/>
    </xf>
    <xf numFmtId="0" fontId="4" fillId="0" borderId="10" xfId="0" applyFont="1" applyBorder="1" applyAlignment="1" quotePrefix="1">
      <alignment horizontal="left" vertical="top" wrapText="1"/>
    </xf>
    <xf numFmtId="0" fontId="4" fillId="0" borderId="21" xfId="0" applyFont="1" applyBorder="1" applyAlignment="1">
      <alignment vertical="top" wrapText="1"/>
    </xf>
    <xf numFmtId="0" fontId="4" fillId="0" borderId="27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26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4" fillId="0" borderId="0" xfId="0" applyFont="1" applyAlignment="1">
      <alignment/>
    </xf>
    <xf numFmtId="0" fontId="5" fillId="0" borderId="44" xfId="0" applyFont="1" applyBorder="1" applyAlignment="1">
      <alignment vertical="top" wrapText="1"/>
    </xf>
    <xf numFmtId="0" fontId="5" fillId="0" borderId="46" xfId="0" applyFont="1" applyBorder="1" applyAlignment="1">
      <alignment horizontal="center" vertical="top" wrapText="1"/>
    </xf>
    <xf numFmtId="0" fontId="5" fillId="0" borderId="53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4" fillId="0" borderId="42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4" fillId="0" borderId="44" xfId="0" applyFont="1" applyBorder="1" applyAlignment="1" quotePrefix="1">
      <alignment horizontal="center" vertical="top" wrapText="1"/>
    </xf>
    <xf numFmtId="0" fontId="4" fillId="0" borderId="46" xfId="0" applyFont="1" applyBorder="1" applyAlignment="1">
      <alignment horizontal="center" vertical="top" wrapText="1"/>
    </xf>
    <xf numFmtId="0" fontId="4" fillId="0" borderId="37" xfId="0" applyFont="1" applyBorder="1" applyAlignment="1">
      <alignment horizontal="center" vertical="top" wrapText="1"/>
    </xf>
    <xf numFmtId="0" fontId="0" fillId="0" borderId="42" xfId="0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7" fillId="0" borderId="26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27" xfId="0" applyFont="1" applyBorder="1" applyAlignment="1">
      <alignment vertical="top" wrapText="1"/>
    </xf>
    <xf numFmtId="0" fontId="4" fillId="0" borderId="27" xfId="0" applyFont="1" applyBorder="1" applyAlignment="1">
      <alignment horizontal="left" vertical="top" wrapText="1"/>
    </xf>
    <xf numFmtId="0" fontId="4" fillId="0" borderId="35" xfId="0" applyFont="1" applyBorder="1" applyAlignment="1">
      <alignment horizontal="left" vertical="top" wrapText="1"/>
    </xf>
    <xf numFmtId="0" fontId="4" fillId="0" borderId="51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49" fontId="5" fillId="0" borderId="28" xfId="0" applyNumberFormat="1" applyFont="1" applyBorder="1" applyAlignment="1">
      <alignment horizontal="center" vertical="top" wrapText="1"/>
    </xf>
    <xf numFmtId="0" fontId="8" fillId="0" borderId="28" xfId="0" applyFont="1" applyBorder="1" applyAlignment="1">
      <alignment horizontal="center" vertical="top" wrapText="1"/>
    </xf>
    <xf numFmtId="0" fontId="4" fillId="0" borderId="38" xfId="0" applyFont="1" applyFill="1" applyBorder="1" applyAlignment="1" applyProtection="1">
      <alignment horizontal="left" vertical="top" wrapText="1"/>
      <protection/>
    </xf>
    <xf numFmtId="0" fontId="4" fillId="0" borderId="17" xfId="0" applyFont="1" applyBorder="1" applyAlignment="1">
      <alignment vertical="top" wrapText="1"/>
    </xf>
    <xf numFmtId="0" fontId="4" fillId="0" borderId="55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0" fontId="7" fillId="0" borderId="55" xfId="0" applyFont="1" applyBorder="1" applyAlignment="1">
      <alignment vertical="top" wrapText="1"/>
    </xf>
    <xf numFmtId="0" fontId="4" fillId="0" borderId="28" xfId="0" applyFont="1" applyBorder="1" applyAlignment="1" quotePrefix="1">
      <alignment horizontal="left" vertical="top" wrapText="1"/>
    </xf>
    <xf numFmtId="0" fontId="4" fillId="0" borderId="38" xfId="0" applyFont="1" applyBorder="1" applyAlignment="1" quotePrefix="1">
      <alignment horizontal="left" vertical="top" wrapText="1"/>
    </xf>
    <xf numFmtId="0" fontId="4" fillId="0" borderId="25" xfId="0" applyFont="1" applyBorder="1" applyAlignment="1">
      <alignment vertical="top" wrapText="1"/>
    </xf>
    <xf numFmtId="0" fontId="4" fillId="0" borderId="16" xfId="0" applyFont="1" applyBorder="1" applyAlignment="1" quotePrefix="1">
      <alignment horizontal="left" vertical="top" wrapText="1"/>
    </xf>
    <xf numFmtId="0" fontId="0" fillId="0" borderId="11" xfId="0" applyBorder="1" applyAlignment="1">
      <alignment vertical="top" wrapText="1"/>
    </xf>
    <xf numFmtId="0" fontId="8" fillId="0" borderId="56" xfId="0" applyFont="1" applyBorder="1" applyAlignment="1">
      <alignment horizontal="center" vertical="top" wrapText="1"/>
    </xf>
    <xf numFmtId="0" fontId="0" fillId="0" borderId="57" xfId="0" applyBorder="1" applyAlignment="1">
      <alignment vertical="top" wrapText="1"/>
    </xf>
    <xf numFmtId="0" fontId="0" fillId="0" borderId="55" xfId="0" applyBorder="1" applyAlignment="1">
      <alignment vertical="top" wrapText="1"/>
    </xf>
    <xf numFmtId="0" fontId="7" fillId="0" borderId="26" xfId="0" applyFont="1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4" fillId="0" borderId="27" xfId="0" applyFont="1" applyFill="1" applyBorder="1" applyAlignment="1">
      <alignment horizontal="left" vertical="top" wrapText="1"/>
    </xf>
    <xf numFmtId="0" fontId="0" fillId="0" borderId="27" xfId="0" applyBorder="1" applyAlignment="1">
      <alignment vertical="top" wrapText="1"/>
    </xf>
    <xf numFmtId="0" fontId="4" fillId="0" borderId="35" xfId="0" applyFont="1" applyFill="1" applyBorder="1" applyAlignment="1">
      <alignment horizontal="left" vertical="top" wrapText="1"/>
    </xf>
    <xf numFmtId="0" fontId="7" fillId="0" borderId="27" xfId="0" applyFont="1" applyBorder="1" applyAlignment="1">
      <alignment horizontal="left" vertical="top" wrapText="1"/>
    </xf>
    <xf numFmtId="0" fontId="4" fillId="0" borderId="35" xfId="0" applyFont="1" applyBorder="1" applyAlignment="1">
      <alignment horizontal="center" vertical="top" wrapText="1"/>
    </xf>
    <xf numFmtId="0" fontId="8" fillId="18" borderId="42" xfId="0" applyFont="1" applyFill="1" applyBorder="1" applyAlignment="1" applyProtection="1">
      <alignment horizontal="center" vertical="center" wrapText="1"/>
      <protection/>
    </xf>
    <xf numFmtId="0" fontId="8" fillId="0" borderId="41" xfId="0" applyFont="1" applyBorder="1" applyAlignment="1">
      <alignment horizontal="center" vertical="justify"/>
    </xf>
    <xf numFmtId="0" fontId="4" fillId="0" borderId="44" xfId="0" applyFont="1" applyBorder="1" applyAlignment="1">
      <alignment/>
    </xf>
    <xf numFmtId="0" fontId="5" fillId="0" borderId="41" xfId="0" applyFont="1" applyBorder="1" applyAlignment="1">
      <alignment horizontal="center" vertical="top" wrapText="1"/>
    </xf>
    <xf numFmtId="0" fontId="0" fillId="0" borderId="37" xfId="0" applyBorder="1" applyAlignment="1">
      <alignment vertical="top" wrapText="1"/>
    </xf>
    <xf numFmtId="0" fontId="6" fillId="0" borderId="42" xfId="0" applyFont="1" applyBorder="1" applyAlignment="1">
      <alignment vertical="top" wrapText="1"/>
    </xf>
    <xf numFmtId="0" fontId="0" fillId="0" borderId="42" xfId="0" applyBorder="1" applyAlignment="1">
      <alignment vertical="top" wrapText="1"/>
    </xf>
    <xf numFmtId="0" fontId="4" fillId="0" borderId="27" xfId="0" applyFont="1" applyBorder="1" applyAlignment="1">
      <alignment vertical="top" wrapText="1"/>
    </xf>
    <xf numFmtId="49" fontId="4" fillId="0" borderId="41" xfId="0" applyNumberFormat="1" applyFont="1" applyBorder="1" applyAlignment="1">
      <alignment horizontal="center" vertical="top" wrapText="1"/>
    </xf>
    <xf numFmtId="0" fontId="4" fillId="0" borderId="42" xfId="0" applyFont="1" applyBorder="1" applyAlignment="1">
      <alignment vertical="top" wrapText="1"/>
    </xf>
    <xf numFmtId="49" fontId="4" fillId="0" borderId="42" xfId="0" applyNumberFormat="1" applyFont="1" applyBorder="1" applyAlignment="1">
      <alignment horizontal="center" vertical="top" wrapText="1"/>
    </xf>
    <xf numFmtId="0" fontId="5" fillId="0" borderId="42" xfId="0" applyFont="1" applyBorder="1" applyAlignment="1">
      <alignment vertical="top" wrapText="1"/>
    </xf>
    <xf numFmtId="0" fontId="4" fillId="0" borderId="27" xfId="0" applyFont="1" applyBorder="1" applyAlignment="1" quotePrefix="1">
      <alignment horizontal="left" vertical="top" wrapText="1"/>
    </xf>
    <xf numFmtId="49" fontId="4" fillId="0" borderId="35" xfId="0" applyNumberFormat="1" applyFont="1" applyBorder="1" applyAlignment="1">
      <alignment horizontal="left" vertical="top" wrapText="1"/>
    </xf>
    <xf numFmtId="0" fontId="4" fillId="0" borderId="43" xfId="0" applyFont="1" applyBorder="1" applyAlignment="1">
      <alignment horizontal="center" vertical="top" wrapText="1"/>
    </xf>
    <xf numFmtId="0" fontId="0" fillId="0" borderId="51" xfId="0" applyBorder="1" applyAlignment="1">
      <alignment vertical="top" wrapText="1"/>
    </xf>
    <xf numFmtId="0" fontId="4" fillId="18" borderId="27" xfId="0" applyFont="1" applyFill="1" applyBorder="1" applyAlignment="1" applyProtection="1">
      <alignment horizontal="left" vertical="top" wrapText="1"/>
      <protection/>
    </xf>
    <xf numFmtId="0" fontId="4" fillId="18" borderId="35" xfId="0" applyFont="1" applyFill="1" applyBorder="1" applyAlignment="1" applyProtection="1">
      <alignment horizontal="left" vertical="top" wrapText="1"/>
      <protection/>
    </xf>
    <xf numFmtId="0" fontId="4" fillId="0" borderId="44" xfId="0" applyFont="1" applyBorder="1" applyAlignment="1" quotePrefix="1">
      <alignment horizontal="center"/>
    </xf>
    <xf numFmtId="0" fontId="4" fillId="0" borderId="37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5" fillId="0" borderId="46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47" xfId="0" applyFont="1" applyBorder="1" applyAlignment="1">
      <alignment horizontal="center" vertical="top" wrapText="1"/>
    </xf>
    <xf numFmtId="0" fontId="5" fillId="0" borderId="21" xfId="0" applyFont="1" applyBorder="1" applyAlignment="1">
      <alignment vertical="top" wrapText="1"/>
    </xf>
    <xf numFmtId="0" fontId="4" fillId="0" borderId="49" xfId="0" applyFont="1" applyBorder="1" applyAlignment="1">
      <alignment vertical="top" wrapText="1"/>
    </xf>
    <xf numFmtId="49" fontId="4" fillId="0" borderId="26" xfId="0" applyNumberFormat="1" applyFont="1" applyBorder="1" applyAlignment="1">
      <alignment horizontal="left" vertical="top" wrapText="1"/>
    </xf>
    <xf numFmtId="0" fontId="5" fillId="0" borderId="27" xfId="0" applyFont="1" applyBorder="1" applyAlignment="1">
      <alignment vertical="top" wrapText="1"/>
    </xf>
    <xf numFmtId="49" fontId="4" fillId="0" borderId="17" xfId="0" applyNumberFormat="1" applyFont="1" applyBorder="1" applyAlignment="1">
      <alignment horizontal="center" vertical="top" wrapText="1"/>
    </xf>
    <xf numFmtId="0" fontId="4" fillId="0" borderId="35" xfId="0" applyFont="1" applyBorder="1" applyAlignment="1">
      <alignment vertical="top" wrapText="1"/>
    </xf>
    <xf numFmtId="0" fontId="5" fillId="0" borderId="58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7" fillId="0" borderId="59" xfId="0" applyFont="1" applyBorder="1" applyAlignment="1">
      <alignment/>
    </xf>
    <xf numFmtId="0" fontId="4" fillId="0" borderId="60" xfId="0" applyFont="1" applyBorder="1" applyAlignment="1">
      <alignment/>
    </xf>
    <xf numFmtId="0" fontId="4" fillId="0" borderId="39" xfId="0" applyFont="1" applyBorder="1" applyAlignment="1" quotePrefix="1">
      <alignment horizontal="left" vertical="top" wrapText="1"/>
    </xf>
    <xf numFmtId="0" fontId="4" fillId="0" borderId="32" xfId="0" applyFont="1" applyBorder="1" applyAlignment="1">
      <alignment vertical="top" wrapText="1"/>
    </xf>
    <xf numFmtId="0" fontId="4" fillId="0" borderId="30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27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1" xfId="0" applyFont="1" applyBorder="1" applyAlignment="1">
      <alignment vertical="center" wrapText="1"/>
    </xf>
    <xf numFmtId="0" fontId="4" fillId="0" borderId="33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4" fillId="0" borderId="35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/>
    </xf>
    <xf numFmtId="0" fontId="28" fillId="0" borderId="27" xfId="0" applyFont="1" applyBorder="1" applyAlignment="1">
      <alignment horizontal="center"/>
    </xf>
    <xf numFmtId="0" fontId="28" fillId="0" borderId="25" xfId="0" applyFont="1" applyBorder="1" applyAlignment="1">
      <alignment horizontal="center"/>
    </xf>
    <xf numFmtId="0" fontId="28" fillId="0" borderId="24" xfId="0" applyFont="1" applyBorder="1" applyAlignment="1">
      <alignment horizontal="center"/>
    </xf>
    <xf numFmtId="3" fontId="28" fillId="0" borderId="12" xfId="0" applyNumberFormat="1" applyFont="1" applyBorder="1" applyAlignment="1">
      <alignment/>
    </xf>
    <xf numFmtId="3" fontId="28" fillId="0" borderId="21" xfId="0" applyNumberFormat="1" applyFont="1" applyBorder="1" applyAlignment="1">
      <alignment/>
    </xf>
    <xf numFmtId="3" fontId="28" fillId="0" borderId="13" xfId="0" applyNumberFormat="1" applyFont="1" applyBorder="1" applyAlignment="1">
      <alignment/>
    </xf>
    <xf numFmtId="3" fontId="28" fillId="0" borderId="22" xfId="0" applyNumberFormat="1" applyFont="1" applyBorder="1" applyAlignment="1">
      <alignment/>
    </xf>
    <xf numFmtId="3" fontId="4" fillId="0" borderId="18" xfId="0" applyNumberFormat="1" applyFont="1" applyBorder="1" applyAlignment="1">
      <alignment horizontal="center" textRotation="90"/>
    </xf>
    <xf numFmtId="3" fontId="4" fillId="0" borderId="27" xfId="0" applyNumberFormat="1" applyFont="1" applyBorder="1" applyAlignment="1">
      <alignment horizontal="center" textRotation="90"/>
    </xf>
    <xf numFmtId="3" fontId="4" fillId="0" borderId="25" xfId="0" applyNumberFormat="1" applyFont="1" applyBorder="1" applyAlignment="1">
      <alignment horizontal="center" textRotation="90"/>
    </xf>
    <xf numFmtId="3" fontId="4" fillId="0" borderId="24" xfId="0" applyNumberFormat="1" applyFont="1" applyBorder="1" applyAlignment="1">
      <alignment horizontal="center" textRotation="90"/>
    </xf>
    <xf numFmtId="185" fontId="4" fillId="0" borderId="18" xfId="0" applyNumberFormat="1" applyFont="1" applyBorder="1" applyAlignment="1">
      <alignment horizontal="center"/>
    </xf>
    <xf numFmtId="185" fontId="4" fillId="0" borderId="27" xfId="0" applyNumberFormat="1" applyFont="1" applyBorder="1" applyAlignment="1">
      <alignment horizontal="center"/>
    </xf>
    <xf numFmtId="185" fontId="4" fillId="0" borderId="25" xfId="0" applyNumberFormat="1" applyFont="1" applyBorder="1" applyAlignment="1">
      <alignment horizontal="center"/>
    </xf>
    <xf numFmtId="185" fontId="4" fillId="0" borderId="24" xfId="0" applyNumberFormat="1" applyFont="1" applyBorder="1" applyAlignment="1">
      <alignment horizontal="center"/>
    </xf>
    <xf numFmtId="3" fontId="4" fillId="0" borderId="19" xfId="0" applyNumberFormat="1" applyFont="1" applyBorder="1" applyAlignment="1">
      <alignment horizontal="center" textRotation="90"/>
    </xf>
    <xf numFmtId="3" fontId="4" fillId="0" borderId="26" xfId="0" applyNumberFormat="1" applyFont="1" applyBorder="1" applyAlignment="1">
      <alignment horizontal="center" textRotation="90"/>
    </xf>
    <xf numFmtId="3" fontId="4" fillId="0" borderId="14" xfId="0" applyNumberFormat="1" applyFont="1" applyBorder="1" applyAlignment="1">
      <alignment horizontal="center" textRotation="90"/>
    </xf>
    <xf numFmtId="3" fontId="4" fillId="0" borderId="23" xfId="0" applyNumberFormat="1" applyFont="1" applyBorder="1" applyAlignment="1">
      <alignment horizontal="center" textRotation="90"/>
    </xf>
    <xf numFmtId="0" fontId="4" fillId="0" borderId="21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26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61" xfId="0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0" fontId="4" fillId="0" borderId="27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180" fontId="4" fillId="0" borderId="27" xfId="0" applyNumberFormat="1" applyFont="1" applyBorder="1" applyAlignment="1">
      <alignment horizontal="right"/>
    </xf>
    <xf numFmtId="0" fontId="4" fillId="0" borderId="35" xfId="0" applyFont="1" applyBorder="1" applyAlignment="1">
      <alignment horizontal="right"/>
    </xf>
    <xf numFmtId="0" fontId="4" fillId="0" borderId="59" xfId="0" applyFont="1" applyBorder="1" applyAlignment="1">
      <alignment horizontal="right"/>
    </xf>
    <xf numFmtId="0" fontId="4" fillId="0" borderId="30" xfId="0" applyFont="1" applyBorder="1" applyAlignment="1">
      <alignment horizontal="right"/>
    </xf>
    <xf numFmtId="185" fontId="4" fillId="0" borderId="21" xfId="0" applyNumberFormat="1" applyFont="1" applyBorder="1" applyAlignment="1">
      <alignment/>
    </xf>
    <xf numFmtId="185" fontId="4" fillId="0" borderId="27" xfId="0" applyNumberFormat="1" applyFont="1" applyBorder="1" applyAlignment="1">
      <alignment/>
    </xf>
    <xf numFmtId="185" fontId="4" fillId="0" borderId="35" xfId="0" applyNumberFormat="1" applyFont="1" applyBorder="1" applyAlignment="1">
      <alignment/>
    </xf>
    <xf numFmtId="49" fontId="4" fillId="0" borderId="27" xfId="0" applyNumberFormat="1" applyFont="1" applyBorder="1" applyAlignment="1">
      <alignment vertical="top" wrapText="1"/>
    </xf>
    <xf numFmtId="180" fontId="0" fillId="0" borderId="27" xfId="0" applyNumberFormat="1" applyBorder="1" applyAlignment="1">
      <alignment/>
    </xf>
    <xf numFmtId="180" fontId="0" fillId="0" borderId="24" xfId="0" applyNumberFormat="1" applyBorder="1" applyAlignment="1">
      <alignment/>
    </xf>
    <xf numFmtId="185" fontId="4" fillId="0" borderId="24" xfId="0" applyNumberFormat="1" applyFont="1" applyBorder="1" applyAlignment="1">
      <alignment/>
    </xf>
    <xf numFmtId="3" fontId="29" fillId="0" borderId="18" xfId="0" applyNumberFormat="1" applyFont="1" applyBorder="1" applyAlignment="1">
      <alignment horizontal="right"/>
    </xf>
    <xf numFmtId="3" fontId="29" fillId="0" borderId="27" xfId="0" applyNumberFormat="1" applyFont="1" applyBorder="1" applyAlignment="1">
      <alignment horizontal="right"/>
    </xf>
    <xf numFmtId="3" fontId="29" fillId="0" borderId="17" xfId="0" applyNumberFormat="1" applyFont="1" applyBorder="1" applyAlignment="1">
      <alignment horizontal="right"/>
    </xf>
    <xf numFmtId="3" fontId="29" fillId="0" borderId="27" xfId="0" applyNumberFormat="1" applyFont="1" applyFill="1" applyBorder="1" applyAlignment="1" applyProtection="1">
      <alignment horizontal="right" vertical="center" wrapText="1"/>
      <protection/>
    </xf>
    <xf numFmtId="185" fontId="29" fillId="0" borderId="10" xfId="0" applyNumberFormat="1" applyFont="1" applyBorder="1" applyAlignment="1">
      <alignment horizontal="right"/>
    </xf>
    <xf numFmtId="185" fontId="29" fillId="0" borderId="0" xfId="0" applyNumberFormat="1" applyFont="1" applyBorder="1" applyAlignment="1">
      <alignment horizontal="right"/>
    </xf>
    <xf numFmtId="185" fontId="29" fillId="0" borderId="21" xfId="0" applyNumberFormat="1" applyFont="1" applyBorder="1" applyAlignment="1">
      <alignment horizontal="right"/>
    </xf>
    <xf numFmtId="185" fontId="29" fillId="0" borderId="26" xfId="0" applyNumberFormat="1" applyFont="1" applyBorder="1" applyAlignment="1">
      <alignment horizontal="right"/>
    </xf>
    <xf numFmtId="185" fontId="29" fillId="0" borderId="11" xfId="0" applyNumberFormat="1" applyFont="1" applyBorder="1" applyAlignment="1">
      <alignment horizontal="right"/>
    </xf>
    <xf numFmtId="185" fontId="29" fillId="0" borderId="17" xfId="0" applyNumberFormat="1" applyFont="1" applyBorder="1" applyAlignment="1">
      <alignment horizontal="right"/>
    </xf>
    <xf numFmtId="185" fontId="29" fillId="0" borderId="27" xfId="0" applyNumberFormat="1" applyFont="1" applyBorder="1" applyAlignment="1">
      <alignment horizontal="right"/>
    </xf>
    <xf numFmtId="185" fontId="29" fillId="0" borderId="27" xfId="0" applyNumberFormat="1" applyFont="1" applyFill="1" applyBorder="1" applyAlignment="1">
      <alignment horizontal="right" vertical="center"/>
    </xf>
    <xf numFmtId="185" fontId="29" fillId="0" borderId="27" xfId="0" applyNumberFormat="1" applyFont="1" applyFill="1" applyBorder="1" applyAlignment="1">
      <alignment horizontal="right"/>
    </xf>
    <xf numFmtId="185" fontId="29" fillId="0" borderId="38" xfId="0" applyNumberFormat="1" applyFont="1" applyBorder="1" applyAlignment="1">
      <alignment horizontal="right"/>
    </xf>
    <xf numFmtId="185" fontId="29" fillId="0" borderId="35" xfId="0" applyNumberFormat="1" applyFont="1" applyBorder="1" applyAlignment="1">
      <alignment horizontal="right"/>
    </xf>
    <xf numFmtId="185" fontId="30" fillId="0" borderId="27" xfId="0" applyNumberFormat="1" applyFont="1" applyFill="1" applyBorder="1" applyAlignment="1">
      <alignment horizontal="right"/>
    </xf>
    <xf numFmtId="185" fontId="30" fillId="0" borderId="27" xfId="0" applyNumberFormat="1" applyFont="1" applyBorder="1" applyAlignment="1">
      <alignment horizontal="right"/>
    </xf>
    <xf numFmtId="185" fontId="31" fillId="0" borderId="27" xfId="0" applyNumberFormat="1" applyFont="1" applyFill="1" applyBorder="1" applyAlignment="1">
      <alignment horizontal="right"/>
    </xf>
    <xf numFmtId="185" fontId="31" fillId="0" borderId="27" xfId="0" applyNumberFormat="1" applyFont="1" applyFill="1" applyBorder="1" applyAlignment="1">
      <alignment horizontal="right" vertical="center"/>
    </xf>
    <xf numFmtId="185" fontId="31" fillId="0" borderId="27" xfId="0" applyNumberFormat="1" applyFont="1" applyBorder="1" applyAlignment="1">
      <alignment horizontal="right"/>
    </xf>
    <xf numFmtId="185" fontId="31" fillId="0" borderId="17" xfId="0" applyNumberFormat="1" applyFont="1" applyBorder="1" applyAlignment="1">
      <alignment horizontal="right"/>
    </xf>
    <xf numFmtId="0" fontId="30" fillId="0" borderId="16" xfId="53" applyFont="1" applyFill="1" applyBorder="1" applyAlignment="1" applyProtection="1">
      <alignment wrapText="1"/>
      <protection/>
    </xf>
    <xf numFmtId="3" fontId="29" fillId="0" borderId="16" xfId="0" applyNumberFormat="1" applyFont="1" applyFill="1" applyBorder="1" applyAlignment="1">
      <alignment/>
    </xf>
    <xf numFmtId="3" fontId="29" fillId="0" borderId="27" xfId="0" applyNumberFormat="1" applyFont="1" applyBorder="1" applyAlignment="1">
      <alignment wrapText="1"/>
    </xf>
    <xf numFmtId="3" fontId="29" fillId="0" borderId="17" xfId="0" applyNumberFormat="1" applyFont="1" applyBorder="1" applyAlignment="1">
      <alignment wrapText="1"/>
    </xf>
    <xf numFmtId="3" fontId="29" fillId="0" borderId="62" xfId="0" applyNumberFormat="1" applyFont="1" applyBorder="1" applyAlignment="1">
      <alignment wrapText="1"/>
    </xf>
    <xf numFmtId="3" fontId="29" fillId="0" borderId="26" xfId="0" applyNumberFormat="1" applyFont="1" applyBorder="1" applyAlignment="1">
      <alignment wrapText="1"/>
    </xf>
    <xf numFmtId="4" fontId="29" fillId="0" borderId="27" xfId="0" applyNumberFormat="1" applyFont="1" applyBorder="1" applyAlignment="1">
      <alignment wrapText="1"/>
    </xf>
    <xf numFmtId="4" fontId="29" fillId="0" borderId="17" xfId="0" applyNumberFormat="1" applyFont="1" applyBorder="1" applyAlignment="1">
      <alignment wrapText="1"/>
    </xf>
    <xf numFmtId="2" fontId="0" fillId="0" borderId="27" xfId="0" applyNumberFormat="1" applyBorder="1" applyAlignment="1">
      <alignment/>
    </xf>
    <xf numFmtId="1" fontId="4" fillId="0" borderId="27" xfId="0" applyNumberFormat="1" applyFont="1" applyBorder="1" applyAlignment="1">
      <alignment/>
    </xf>
    <xf numFmtId="1" fontId="4" fillId="0" borderId="17" xfId="0" applyNumberFormat="1" applyFont="1" applyBorder="1" applyAlignment="1">
      <alignment/>
    </xf>
    <xf numFmtId="0" fontId="4" fillId="0" borderId="26" xfId="0" applyFont="1" applyBorder="1" applyAlignment="1">
      <alignment horizontal="center" vertical="top" wrapText="1"/>
    </xf>
    <xf numFmtId="0" fontId="4" fillId="0" borderId="45" xfId="0" applyFont="1" applyBorder="1" applyAlignment="1">
      <alignment horizontal="center" vertical="top" wrapText="1"/>
    </xf>
    <xf numFmtId="0" fontId="29" fillId="0" borderId="26" xfId="0" applyFont="1" applyBorder="1" applyAlignment="1">
      <alignment/>
    </xf>
    <xf numFmtId="0" fontId="29" fillId="0" borderId="41" xfId="0" applyFont="1" applyBorder="1" applyAlignment="1">
      <alignment/>
    </xf>
    <xf numFmtId="0" fontId="29" fillId="0" borderId="23" xfId="0" applyFont="1" applyBorder="1" applyAlignment="1">
      <alignment/>
    </xf>
    <xf numFmtId="0" fontId="29" fillId="0" borderId="27" xfId="0" applyFont="1" applyBorder="1" applyAlignment="1">
      <alignment/>
    </xf>
    <xf numFmtId="0" fontId="29" fillId="0" borderId="42" xfId="0" applyFont="1" applyBorder="1" applyAlignment="1">
      <alignment/>
    </xf>
    <xf numFmtId="0" fontId="29" fillId="0" borderId="24" xfId="0" applyFont="1" applyBorder="1" applyAlignment="1">
      <alignment/>
    </xf>
    <xf numFmtId="0" fontId="29" fillId="0" borderId="35" xfId="0" applyFont="1" applyBorder="1" applyAlignment="1">
      <alignment/>
    </xf>
    <xf numFmtId="0" fontId="29" fillId="0" borderId="43" xfId="0" applyFont="1" applyBorder="1" applyAlignment="1">
      <alignment/>
    </xf>
    <xf numFmtId="0" fontId="29" fillId="0" borderId="31" xfId="0" applyFont="1" applyBorder="1" applyAlignment="1">
      <alignment/>
    </xf>
    <xf numFmtId="188" fontId="29" fillId="0" borderId="27" xfId="0" applyNumberFormat="1" applyFont="1" applyBorder="1" applyAlignment="1">
      <alignment/>
    </xf>
    <xf numFmtId="188" fontId="29" fillId="0" borderId="35" xfId="0" applyNumberFormat="1" applyFont="1" applyBorder="1" applyAlignment="1">
      <alignment/>
    </xf>
    <xf numFmtId="188" fontId="29" fillId="0" borderId="53" xfId="0" applyNumberFormat="1" applyFont="1" applyFill="1" applyBorder="1" applyAlignment="1">
      <alignment/>
    </xf>
    <xf numFmtId="188" fontId="29" fillId="0" borderId="27" xfId="0" applyNumberFormat="1" applyFont="1" applyFill="1" applyBorder="1" applyAlignment="1">
      <alignment/>
    </xf>
    <xf numFmtId="4" fontId="29" fillId="0" borderId="62" xfId="0" applyNumberFormat="1" applyFont="1" applyBorder="1" applyAlignment="1">
      <alignment wrapText="1"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/>
    </xf>
    <xf numFmtId="49" fontId="6" fillId="0" borderId="0" xfId="0" applyNumberFormat="1" applyFont="1" applyAlignment="1">
      <alignment horizontal="center" vertical="distributed" wrapText="1"/>
    </xf>
    <xf numFmtId="49" fontId="6" fillId="0" borderId="0" xfId="0" applyNumberFormat="1" applyFont="1" applyAlignment="1">
      <alignment horizontal="center" vertical="distributed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63" xfId="0" applyFont="1" applyBorder="1" applyAlignment="1">
      <alignment horizontal="center"/>
    </xf>
    <xf numFmtId="0" fontId="5" fillId="0" borderId="64" xfId="0" applyFont="1" applyBorder="1" applyAlignment="1">
      <alignment horizontal="center"/>
    </xf>
    <xf numFmtId="0" fontId="5" fillId="0" borderId="65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4 Трудовые ресурс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ысячи [0]_Лист1 (2)" xfId="61"/>
    <cellStyle name="Тысячи_Лист1 (2)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J47"/>
  <sheetViews>
    <sheetView zoomScale="75" zoomScaleNormal="75" workbookViewId="0" topLeftCell="A1">
      <selection activeCell="K31" sqref="K31"/>
    </sheetView>
  </sheetViews>
  <sheetFormatPr defaultColWidth="9.00390625" defaultRowHeight="12.75"/>
  <cols>
    <col min="1" max="8" width="9.125" style="144" customWidth="1"/>
    <col min="9" max="9" width="20.625" style="144" customWidth="1"/>
    <col min="10" max="16384" width="9.125" style="144" customWidth="1"/>
  </cols>
  <sheetData>
    <row r="16" spans="1:9" ht="102.75" customHeight="1">
      <c r="A16" s="332" t="s">
        <v>332</v>
      </c>
      <c r="B16" s="333"/>
      <c r="C16" s="333"/>
      <c r="D16" s="333"/>
      <c r="E16" s="333"/>
      <c r="F16" s="333"/>
      <c r="G16" s="333"/>
      <c r="H16" s="333"/>
      <c r="I16" s="333"/>
    </row>
    <row r="18" spans="1:9" ht="15.75">
      <c r="A18" s="334"/>
      <c r="B18" s="334"/>
      <c r="C18" s="334"/>
      <c r="D18" s="334"/>
      <c r="E18" s="334"/>
      <c r="F18" s="334"/>
      <c r="G18" s="334"/>
      <c r="H18" s="334"/>
      <c r="I18" s="334"/>
    </row>
    <row r="19" spans="1:8" ht="15.75">
      <c r="A19" s="327"/>
      <c r="B19" s="327"/>
      <c r="C19" s="327"/>
      <c r="D19" s="327"/>
      <c r="E19" s="327"/>
      <c r="F19" s="327"/>
      <c r="G19" s="327"/>
      <c r="H19" s="327"/>
    </row>
    <row r="20" spans="1:8" ht="15.75">
      <c r="A20" s="327"/>
      <c r="B20" s="327"/>
      <c r="C20" s="327"/>
      <c r="D20" s="327"/>
      <c r="E20" s="327"/>
      <c r="F20" s="327"/>
      <c r="G20" s="327"/>
      <c r="H20" s="327"/>
    </row>
    <row r="21" spans="1:10" ht="15.75">
      <c r="A21" s="327"/>
      <c r="B21" s="328"/>
      <c r="C21" s="329"/>
      <c r="D21" s="330"/>
      <c r="E21" s="330"/>
      <c r="F21" s="330"/>
      <c r="G21" s="330"/>
      <c r="H21" s="330"/>
      <c r="I21" s="328"/>
      <c r="J21" s="331"/>
    </row>
    <row r="22" spans="1:8" ht="15.75">
      <c r="A22" s="327"/>
      <c r="B22" s="327"/>
      <c r="C22" s="329"/>
      <c r="D22" s="329"/>
      <c r="E22" s="329"/>
      <c r="F22" s="329"/>
      <c r="G22" s="329"/>
      <c r="H22" s="329"/>
    </row>
    <row r="23" spans="3:8" ht="15.75">
      <c r="C23" s="329"/>
      <c r="D23" s="330"/>
      <c r="E23" s="330"/>
      <c r="F23" s="330"/>
      <c r="G23" s="330"/>
      <c r="H23" s="330"/>
    </row>
    <row r="26" spans="1:6" ht="15.75">
      <c r="A26" s="327"/>
      <c r="D26" s="327"/>
      <c r="E26" s="327"/>
      <c r="F26" s="327"/>
    </row>
    <row r="44" spans="1:8" ht="15">
      <c r="A44" s="144" t="s">
        <v>329</v>
      </c>
      <c r="B44" s="335"/>
      <c r="C44" s="335"/>
      <c r="D44" s="335"/>
      <c r="E44" s="335"/>
      <c r="F44" s="335"/>
      <c r="G44" s="335"/>
      <c r="H44" s="335"/>
    </row>
    <row r="46" spans="1:8" ht="15">
      <c r="A46" s="144" t="s">
        <v>330</v>
      </c>
      <c r="C46" s="335"/>
      <c r="D46" s="335"/>
      <c r="E46" s="335"/>
      <c r="F46" s="335"/>
      <c r="G46" s="335"/>
      <c r="H46" s="335"/>
    </row>
    <row r="47" ht="15.75">
      <c r="E47" s="327" t="s">
        <v>331</v>
      </c>
    </row>
  </sheetData>
  <sheetProtection/>
  <mergeCells count="4">
    <mergeCell ref="A16:I16"/>
    <mergeCell ref="A18:I18"/>
    <mergeCell ref="C46:H46"/>
    <mergeCell ref="B44:H44"/>
  </mergeCells>
  <printOptions/>
  <pageMargins left="0.75" right="0.75" top="1" bottom="1" header="0.5" footer="0.5"/>
  <pageSetup fitToHeight="1" fitToWidth="1" horizontalDpi="300" verticalDpi="300" orientation="portrait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1"/>
  </sheetPr>
  <dimension ref="A1:H67"/>
  <sheetViews>
    <sheetView view="pageBreakPreview" zoomScale="60" zoomScaleNormal="75" zoomScalePageLayoutView="0" workbookViewId="0" topLeftCell="A1">
      <selection activeCell="G5" sqref="G5:G6"/>
    </sheetView>
  </sheetViews>
  <sheetFormatPr defaultColWidth="9.00390625" defaultRowHeight="12.75"/>
  <cols>
    <col min="1" max="1" width="44.00390625" style="0" customWidth="1"/>
    <col min="2" max="2" width="19.00390625" style="0" customWidth="1"/>
    <col min="3" max="4" width="11.75390625" style="1" customWidth="1"/>
    <col min="5" max="7" width="11.75390625" style="0" customWidth="1"/>
  </cols>
  <sheetData>
    <row r="1" spans="1:7" ht="15.75" thickBot="1">
      <c r="A1" s="1"/>
      <c r="B1" s="1"/>
      <c r="E1" s="1"/>
      <c r="F1" s="1"/>
      <c r="G1" s="3"/>
    </row>
    <row r="2" spans="1:7" ht="16.5" thickBot="1">
      <c r="A2" s="100" t="s">
        <v>0</v>
      </c>
      <c r="B2" s="107" t="s">
        <v>8</v>
      </c>
      <c r="C2" s="223" t="s">
        <v>292</v>
      </c>
      <c r="D2" s="223" t="s">
        <v>293</v>
      </c>
      <c r="E2" s="336" t="s">
        <v>2</v>
      </c>
      <c r="F2" s="337"/>
      <c r="G2" s="338"/>
    </row>
    <row r="3" spans="1:7" ht="16.5" thickBot="1">
      <c r="A3" s="103"/>
      <c r="B3" s="108" t="s">
        <v>9</v>
      </c>
      <c r="C3" s="104" t="s">
        <v>228</v>
      </c>
      <c r="D3" s="104" t="s">
        <v>231</v>
      </c>
      <c r="E3" s="104" t="s">
        <v>284</v>
      </c>
      <c r="F3" s="149" t="s">
        <v>309</v>
      </c>
      <c r="G3" s="104" t="s">
        <v>310</v>
      </c>
    </row>
    <row r="4" spans="1:7" ht="15">
      <c r="A4" s="193"/>
      <c r="B4" s="135"/>
      <c r="C4" s="4"/>
      <c r="D4" s="4"/>
      <c r="E4" s="25"/>
      <c r="F4" s="4"/>
      <c r="G4" s="25"/>
    </row>
    <row r="5" spans="1:7" ht="31.5">
      <c r="A5" s="194" t="s">
        <v>132</v>
      </c>
      <c r="B5" s="195"/>
      <c r="C5" s="40"/>
      <c r="D5" s="40"/>
      <c r="E5" s="40"/>
      <c r="F5" s="40"/>
      <c r="G5" s="40"/>
    </row>
    <row r="6" spans="1:7" ht="0.75" customHeight="1" thickBot="1">
      <c r="A6" s="196"/>
      <c r="B6" s="197"/>
      <c r="C6" s="51"/>
      <c r="D6" s="51"/>
      <c r="E6" s="51"/>
      <c r="F6" s="51"/>
      <c r="G6" s="70"/>
    </row>
    <row r="7" spans="1:7" ht="45">
      <c r="A7" s="198" t="s">
        <v>255</v>
      </c>
      <c r="B7" s="199" t="s">
        <v>241</v>
      </c>
      <c r="C7" s="40"/>
      <c r="D7" s="40"/>
      <c r="E7" s="70"/>
      <c r="F7" s="40"/>
      <c r="G7" s="4"/>
    </row>
    <row r="8" spans="1:7" ht="15">
      <c r="A8" s="162" t="s">
        <v>243</v>
      </c>
      <c r="B8" s="200"/>
      <c r="C8" s="121"/>
      <c r="D8" s="121"/>
      <c r="E8" s="51"/>
      <c r="F8" s="121"/>
      <c r="G8" s="51"/>
    </row>
    <row r="9" spans="1:7" ht="30">
      <c r="A9" s="140" t="s">
        <v>6</v>
      </c>
      <c r="B9" s="201" t="s">
        <v>241</v>
      </c>
      <c r="C9" s="121"/>
      <c r="D9" s="121"/>
      <c r="E9" s="40"/>
      <c r="F9" s="121"/>
      <c r="G9" s="40"/>
    </row>
    <row r="10" spans="1:7" ht="30">
      <c r="A10" s="140" t="s">
        <v>242</v>
      </c>
      <c r="B10" s="201" t="s">
        <v>241</v>
      </c>
      <c r="C10" s="121"/>
      <c r="D10" s="121"/>
      <c r="E10" s="51"/>
      <c r="F10" s="121"/>
      <c r="G10" s="51"/>
    </row>
    <row r="11" spans="1:7" ht="30">
      <c r="A11" s="163" t="s">
        <v>211</v>
      </c>
      <c r="B11" s="201" t="s">
        <v>241</v>
      </c>
      <c r="C11" s="122"/>
      <c r="D11" s="122"/>
      <c r="E11" s="73"/>
      <c r="F11" s="122"/>
      <c r="G11" s="73"/>
    </row>
    <row r="12" spans="1:7" ht="45">
      <c r="A12" s="162" t="s">
        <v>133</v>
      </c>
      <c r="B12" s="201" t="s">
        <v>241</v>
      </c>
      <c r="C12" s="122"/>
      <c r="D12" s="122"/>
      <c r="E12" s="73"/>
      <c r="F12" s="122"/>
      <c r="G12" s="73"/>
    </row>
    <row r="13" spans="1:7" ht="45">
      <c r="A13" s="162" t="s">
        <v>235</v>
      </c>
      <c r="B13" s="151" t="s">
        <v>246</v>
      </c>
      <c r="C13" s="122">
        <v>34.13</v>
      </c>
      <c r="D13" s="122">
        <v>34.13</v>
      </c>
      <c r="E13" s="122">
        <v>34.13</v>
      </c>
      <c r="F13" s="122">
        <v>34.13</v>
      </c>
      <c r="G13" s="73">
        <v>34.13</v>
      </c>
    </row>
    <row r="14" spans="1:7" ht="45">
      <c r="A14" s="162" t="s">
        <v>256</v>
      </c>
      <c r="B14" s="151" t="s">
        <v>7</v>
      </c>
      <c r="C14" s="122">
        <v>94.2</v>
      </c>
      <c r="D14" s="122">
        <v>95.6</v>
      </c>
      <c r="E14" s="73">
        <v>96</v>
      </c>
      <c r="F14" s="122">
        <v>96.5</v>
      </c>
      <c r="G14" s="73">
        <v>97.3</v>
      </c>
    </row>
    <row r="15" spans="1:8" ht="52.5" customHeight="1">
      <c r="A15" s="163" t="s">
        <v>216</v>
      </c>
      <c r="B15" s="200"/>
      <c r="C15" s="122"/>
      <c r="D15" s="122"/>
      <c r="E15" s="73"/>
      <c r="F15" s="122"/>
      <c r="G15" s="73"/>
      <c r="H15" s="1"/>
    </row>
    <row r="16" spans="1:8" ht="18" customHeight="1">
      <c r="A16" s="162" t="s">
        <v>236</v>
      </c>
      <c r="B16" s="151" t="s">
        <v>244</v>
      </c>
      <c r="C16" s="122"/>
      <c r="D16" s="122"/>
      <c r="E16" s="73"/>
      <c r="F16" s="122"/>
      <c r="G16" s="73"/>
      <c r="H16" s="1"/>
    </row>
    <row r="17" spans="1:8" ht="20.25" customHeight="1">
      <c r="A17" s="162" t="s">
        <v>237</v>
      </c>
      <c r="B17" s="151" t="s">
        <v>244</v>
      </c>
      <c r="C17" s="122"/>
      <c r="D17" s="122"/>
      <c r="E17" s="73"/>
      <c r="F17" s="122"/>
      <c r="G17" s="73"/>
      <c r="H17" s="1"/>
    </row>
    <row r="18" spans="1:8" ht="18.75" customHeight="1">
      <c r="A18" s="162" t="s">
        <v>238</v>
      </c>
      <c r="B18" s="151" t="s">
        <v>244</v>
      </c>
      <c r="C18" s="122"/>
      <c r="D18" s="122"/>
      <c r="E18" s="73"/>
      <c r="F18" s="122"/>
      <c r="G18" s="73"/>
      <c r="H18" s="1"/>
    </row>
    <row r="19" spans="1:8" ht="30">
      <c r="A19" s="162" t="s">
        <v>239</v>
      </c>
      <c r="B19" s="151" t="s">
        <v>245</v>
      </c>
      <c r="C19" s="122"/>
      <c r="D19" s="122"/>
      <c r="E19" s="73"/>
      <c r="F19" s="122"/>
      <c r="G19" s="73"/>
      <c r="H19" s="1"/>
    </row>
    <row r="20" spans="1:8" ht="15">
      <c r="A20" s="163" t="s">
        <v>240</v>
      </c>
      <c r="B20" s="151"/>
      <c r="C20" s="122"/>
      <c r="D20" s="122"/>
      <c r="E20" s="73"/>
      <c r="F20" s="122"/>
      <c r="G20" s="73"/>
      <c r="H20" s="1"/>
    </row>
    <row r="21" spans="1:8" ht="36.75" customHeight="1">
      <c r="A21" s="163" t="s">
        <v>126</v>
      </c>
      <c r="B21" s="151" t="s">
        <v>227</v>
      </c>
      <c r="C21" s="122">
        <v>391</v>
      </c>
      <c r="D21" s="122">
        <v>392</v>
      </c>
      <c r="E21" s="73">
        <v>392</v>
      </c>
      <c r="F21" s="122">
        <v>393</v>
      </c>
      <c r="G21" s="73">
        <v>395</v>
      </c>
      <c r="H21" s="1"/>
    </row>
    <row r="22" spans="1:8" ht="32.25" customHeight="1">
      <c r="A22" s="163" t="s">
        <v>125</v>
      </c>
      <c r="B22" s="151"/>
      <c r="C22" s="122">
        <f>C23</f>
        <v>465</v>
      </c>
      <c r="D22" s="122">
        <f>D23</f>
        <v>465</v>
      </c>
      <c r="E22" s="122">
        <f>E23</f>
        <v>465</v>
      </c>
      <c r="F22" s="122">
        <f>F23</f>
        <v>465</v>
      </c>
      <c r="G22" s="73">
        <f>G23</f>
        <v>465</v>
      </c>
      <c r="H22" s="1"/>
    </row>
    <row r="23" spans="1:8" ht="27" customHeight="1">
      <c r="A23" s="163" t="s">
        <v>257</v>
      </c>
      <c r="B23" s="151" t="s">
        <v>227</v>
      </c>
      <c r="C23" s="122">
        <v>465</v>
      </c>
      <c r="D23" s="122">
        <v>465</v>
      </c>
      <c r="E23" s="122">
        <v>465</v>
      </c>
      <c r="F23" s="122">
        <v>465</v>
      </c>
      <c r="G23" s="73">
        <v>465</v>
      </c>
      <c r="H23" s="1"/>
    </row>
    <row r="24" spans="1:8" ht="30.75" customHeight="1">
      <c r="A24" s="163" t="s">
        <v>258</v>
      </c>
      <c r="B24" s="151" t="s">
        <v>227</v>
      </c>
      <c r="C24" s="122"/>
      <c r="D24" s="122"/>
      <c r="E24" s="73"/>
      <c r="F24" s="122"/>
      <c r="G24" s="73"/>
      <c r="H24" s="1"/>
    </row>
    <row r="25" spans="1:8" ht="30.75" customHeight="1">
      <c r="A25" s="162" t="s">
        <v>308</v>
      </c>
      <c r="B25" s="151" t="s">
        <v>227</v>
      </c>
      <c r="C25" s="122"/>
      <c r="D25" s="122"/>
      <c r="E25" s="73"/>
      <c r="F25" s="122"/>
      <c r="G25" s="72"/>
      <c r="H25" s="1"/>
    </row>
    <row r="26" spans="1:8" ht="34.5" customHeight="1">
      <c r="A26" s="163" t="s">
        <v>259</v>
      </c>
      <c r="B26" s="151" t="s">
        <v>227</v>
      </c>
      <c r="C26" s="122"/>
      <c r="D26" s="122"/>
      <c r="E26" s="73"/>
      <c r="F26" s="122"/>
      <c r="G26" s="73"/>
      <c r="H26" s="1"/>
    </row>
    <row r="27" spans="1:8" ht="33" customHeight="1">
      <c r="A27" s="140" t="s">
        <v>223</v>
      </c>
      <c r="B27" s="151"/>
      <c r="C27" s="122"/>
      <c r="D27" s="122"/>
      <c r="E27" s="73"/>
      <c r="F27" s="122"/>
      <c r="G27" s="73"/>
      <c r="H27" s="1"/>
    </row>
    <row r="28" spans="1:8" ht="30.75" customHeight="1">
      <c r="A28" s="162" t="s">
        <v>260</v>
      </c>
      <c r="B28" s="151" t="s">
        <v>227</v>
      </c>
      <c r="C28" s="122"/>
      <c r="D28" s="122"/>
      <c r="E28" s="73"/>
      <c r="F28" s="122"/>
      <c r="G28" s="73"/>
      <c r="H28" s="1"/>
    </row>
    <row r="29" spans="1:8" ht="30.75" customHeight="1">
      <c r="A29" s="162" t="s">
        <v>261</v>
      </c>
      <c r="B29" s="151" t="s">
        <v>227</v>
      </c>
      <c r="C29" s="122"/>
      <c r="D29" s="122"/>
      <c r="E29" s="73"/>
      <c r="F29" s="122"/>
      <c r="G29" s="73"/>
      <c r="H29" s="1"/>
    </row>
    <row r="30" spans="1:8" ht="30.75" customHeight="1">
      <c r="A30" s="162" t="s">
        <v>198</v>
      </c>
      <c r="B30" s="202"/>
      <c r="C30" s="122"/>
      <c r="D30" s="122"/>
      <c r="E30" s="73"/>
      <c r="F30" s="122"/>
      <c r="G30" s="73"/>
      <c r="H30" s="1"/>
    </row>
    <row r="31" spans="1:8" ht="30.75" customHeight="1">
      <c r="A31" s="162" t="s">
        <v>262</v>
      </c>
      <c r="B31" s="151" t="s">
        <v>263</v>
      </c>
      <c r="C31" s="122">
        <v>13.26</v>
      </c>
      <c r="D31" s="122">
        <v>13.26</v>
      </c>
      <c r="E31" s="122">
        <v>13.26</v>
      </c>
      <c r="F31" s="122">
        <v>13.26</v>
      </c>
      <c r="G31" s="72">
        <v>13.26</v>
      </c>
      <c r="H31" s="1"/>
    </row>
    <row r="32" spans="1:8" ht="30.75" customHeight="1">
      <c r="A32" s="162" t="s">
        <v>295</v>
      </c>
      <c r="B32" s="151" t="s">
        <v>127</v>
      </c>
      <c r="C32" s="122">
        <v>400</v>
      </c>
      <c r="D32" s="122">
        <v>400</v>
      </c>
      <c r="E32" s="122">
        <v>400</v>
      </c>
      <c r="F32" s="122">
        <v>400</v>
      </c>
      <c r="G32" s="73">
        <v>400</v>
      </c>
      <c r="H32" s="1"/>
    </row>
    <row r="33" spans="1:8" ht="30" customHeight="1">
      <c r="A33" s="162" t="s">
        <v>296</v>
      </c>
      <c r="B33" s="151" t="s">
        <v>127</v>
      </c>
      <c r="C33" s="122"/>
      <c r="D33" s="122"/>
      <c r="E33" s="73"/>
      <c r="F33" s="122"/>
      <c r="G33" s="73"/>
      <c r="H33" s="1"/>
    </row>
    <row r="34" spans="1:8" ht="34.5" customHeight="1">
      <c r="A34" s="162" t="s">
        <v>264</v>
      </c>
      <c r="B34" s="151" t="s">
        <v>265</v>
      </c>
      <c r="C34" s="122">
        <v>13.26</v>
      </c>
      <c r="D34" s="122">
        <v>13.26</v>
      </c>
      <c r="E34" s="122">
        <v>13.28</v>
      </c>
      <c r="F34" s="122">
        <v>13.32</v>
      </c>
      <c r="G34" s="73">
        <v>13.36</v>
      </c>
      <c r="H34" s="1"/>
    </row>
    <row r="35" spans="1:8" ht="34.5" customHeight="1">
      <c r="A35" s="162" t="s">
        <v>298</v>
      </c>
      <c r="B35" s="151" t="s">
        <v>265</v>
      </c>
      <c r="C35" s="122">
        <v>24.63</v>
      </c>
      <c r="D35" s="122">
        <v>24.63</v>
      </c>
      <c r="E35" s="122">
        <v>24.66</v>
      </c>
      <c r="F35" s="122">
        <v>24.69</v>
      </c>
      <c r="G35" s="308">
        <v>25</v>
      </c>
      <c r="H35" s="1"/>
    </row>
    <row r="36" spans="1:8" ht="34.5" customHeight="1">
      <c r="A36" s="203" t="s">
        <v>297</v>
      </c>
      <c r="B36" s="151" t="s">
        <v>266</v>
      </c>
      <c r="C36" s="122"/>
      <c r="D36" s="122"/>
      <c r="E36" s="73"/>
      <c r="F36" s="122"/>
      <c r="G36" s="73"/>
      <c r="H36" s="1"/>
    </row>
    <row r="37" spans="1:8" ht="30">
      <c r="A37" s="162" t="s">
        <v>299</v>
      </c>
      <c r="B37" s="151" t="s">
        <v>268</v>
      </c>
      <c r="C37" s="122">
        <v>1E-05</v>
      </c>
      <c r="D37" s="122">
        <v>1E-05</v>
      </c>
      <c r="E37" s="122">
        <v>1E-05</v>
      </c>
      <c r="F37" s="122">
        <v>1E-05</v>
      </c>
      <c r="G37" s="72">
        <v>1E-05</v>
      </c>
      <c r="H37" s="1"/>
    </row>
    <row r="38" spans="1:8" ht="30">
      <c r="A38" s="162" t="s">
        <v>300</v>
      </c>
      <c r="B38" s="151" t="s">
        <v>269</v>
      </c>
      <c r="C38" s="122">
        <v>1E-05</v>
      </c>
      <c r="D38" s="122">
        <v>1E-05</v>
      </c>
      <c r="E38" s="122">
        <v>1E-05</v>
      </c>
      <c r="F38" s="122">
        <v>1E-05</v>
      </c>
      <c r="G38" s="73">
        <v>1E-05</v>
      </c>
      <c r="H38" s="1"/>
    </row>
    <row r="39" spans="1:8" ht="63" customHeight="1">
      <c r="A39" s="163" t="s">
        <v>270</v>
      </c>
      <c r="B39" s="151" t="s">
        <v>267</v>
      </c>
      <c r="C39" s="122"/>
      <c r="D39" s="122"/>
      <c r="E39" s="73"/>
      <c r="F39" s="122"/>
      <c r="G39" s="73"/>
      <c r="H39" s="1"/>
    </row>
    <row r="40" spans="1:8" ht="60.75" thickBot="1">
      <c r="A40" s="204" t="s">
        <v>212</v>
      </c>
      <c r="B40" s="205" t="s">
        <v>7</v>
      </c>
      <c r="C40" s="123"/>
      <c r="D40" s="123"/>
      <c r="E40" s="78"/>
      <c r="F40" s="123"/>
      <c r="G40" s="78"/>
      <c r="H40" s="1"/>
    </row>
    <row r="41" spans="1:8" ht="15">
      <c r="A41" s="3"/>
      <c r="B41" s="3"/>
      <c r="E41" s="1"/>
      <c r="F41" s="1"/>
      <c r="H41" s="1"/>
    </row>
    <row r="42" spans="1:8" ht="15">
      <c r="A42" s="3"/>
      <c r="B42" s="3"/>
      <c r="E42" s="1"/>
      <c r="F42" s="1"/>
      <c r="G42" s="1"/>
      <c r="H42" s="1"/>
    </row>
    <row r="43" spans="1:8" ht="15">
      <c r="A43" s="3"/>
      <c r="B43" s="3"/>
      <c r="E43" s="1"/>
      <c r="F43" s="1"/>
      <c r="G43" s="1"/>
      <c r="H43" s="1"/>
    </row>
    <row r="44" spans="1:8" ht="15">
      <c r="A44" s="3"/>
      <c r="B44" s="3"/>
      <c r="E44" s="1"/>
      <c r="F44" s="1"/>
      <c r="G44" s="1"/>
      <c r="H44" s="1"/>
    </row>
    <row r="45" spans="1:8" ht="15">
      <c r="A45" s="3"/>
      <c r="B45" s="3"/>
      <c r="E45" s="1"/>
      <c r="F45" s="1"/>
      <c r="G45" s="1"/>
      <c r="H45" s="1"/>
    </row>
    <row r="46" spans="1:8" ht="15">
      <c r="A46" s="3"/>
      <c r="B46" s="3"/>
      <c r="E46" s="1"/>
      <c r="F46" s="1"/>
      <c r="G46" s="1"/>
      <c r="H46" s="1"/>
    </row>
    <row r="47" spans="1:8" ht="15">
      <c r="A47" s="3"/>
      <c r="B47" s="3"/>
      <c r="E47" s="1"/>
      <c r="F47" s="1"/>
      <c r="G47" s="1"/>
      <c r="H47" s="1"/>
    </row>
    <row r="48" spans="1:8" ht="15">
      <c r="A48" s="3"/>
      <c r="B48" s="3"/>
      <c r="E48" s="1"/>
      <c r="F48" s="1"/>
      <c r="G48" s="1"/>
      <c r="H48" s="1"/>
    </row>
    <row r="49" spans="1:8" ht="15">
      <c r="A49" s="3"/>
      <c r="B49" s="3"/>
      <c r="E49" s="1"/>
      <c r="F49" s="1"/>
      <c r="G49" s="1"/>
      <c r="H49" s="1"/>
    </row>
    <row r="50" spans="1:8" ht="15">
      <c r="A50" s="3"/>
      <c r="B50" s="3"/>
      <c r="E50" s="1"/>
      <c r="F50" s="1"/>
      <c r="G50" s="1"/>
      <c r="H50" s="1"/>
    </row>
    <row r="51" spans="1:8" ht="15">
      <c r="A51" s="3"/>
      <c r="B51" s="3"/>
      <c r="E51" s="1"/>
      <c r="F51" s="1"/>
      <c r="G51" s="1"/>
      <c r="H51" s="1"/>
    </row>
    <row r="52" spans="1:8" ht="15">
      <c r="A52" s="3"/>
      <c r="B52" s="3"/>
      <c r="E52" s="1"/>
      <c r="F52" s="1"/>
      <c r="G52" s="1"/>
      <c r="H52" s="1"/>
    </row>
    <row r="53" spans="1:8" ht="15">
      <c r="A53" s="3"/>
      <c r="B53" s="3"/>
      <c r="E53" s="1"/>
      <c r="F53" s="1"/>
      <c r="G53" s="1"/>
      <c r="H53" s="1"/>
    </row>
    <row r="54" spans="1:8" ht="15">
      <c r="A54" s="3"/>
      <c r="B54" s="3"/>
      <c r="E54" s="1"/>
      <c r="F54" s="1"/>
      <c r="G54" s="1"/>
      <c r="H54" s="1"/>
    </row>
    <row r="55" spans="1:8" ht="15">
      <c r="A55" s="3"/>
      <c r="B55" s="3"/>
      <c r="E55" s="1"/>
      <c r="F55" s="1"/>
      <c r="G55" s="1"/>
      <c r="H55" s="1"/>
    </row>
    <row r="56" spans="1:8" ht="15">
      <c r="A56" s="3"/>
      <c r="B56" s="3"/>
      <c r="E56" s="1"/>
      <c r="F56" s="1"/>
      <c r="G56" s="1"/>
      <c r="H56" s="1"/>
    </row>
    <row r="57" spans="1:8" ht="15">
      <c r="A57" s="3"/>
      <c r="B57" s="3"/>
      <c r="E57" s="1"/>
      <c r="F57" s="1"/>
      <c r="G57" s="1"/>
      <c r="H57" s="1"/>
    </row>
    <row r="58" spans="1:8" ht="15">
      <c r="A58" s="3"/>
      <c r="B58" s="3"/>
      <c r="E58" s="1"/>
      <c r="F58" s="1"/>
      <c r="G58" s="1"/>
      <c r="H58" s="1"/>
    </row>
    <row r="59" spans="1:8" ht="15">
      <c r="A59" s="3"/>
      <c r="B59" s="3"/>
      <c r="E59" s="1"/>
      <c r="F59" s="1"/>
      <c r="G59" s="1"/>
      <c r="H59" s="1"/>
    </row>
    <row r="60" spans="1:8" ht="15">
      <c r="A60" s="3"/>
      <c r="B60" s="3"/>
      <c r="E60" s="1"/>
      <c r="F60" s="1"/>
      <c r="G60" s="1"/>
      <c r="H60" s="1"/>
    </row>
    <row r="61" spans="1:8" ht="15">
      <c r="A61" s="3"/>
      <c r="B61" s="3"/>
      <c r="E61" s="1"/>
      <c r="F61" s="1"/>
      <c r="G61" s="1"/>
      <c r="H61" s="1"/>
    </row>
    <row r="62" spans="1:8" ht="15">
      <c r="A62" s="3"/>
      <c r="B62" s="3"/>
      <c r="E62" s="1"/>
      <c r="F62" s="1"/>
      <c r="G62" s="1"/>
      <c r="H62" s="1"/>
    </row>
    <row r="63" spans="1:8" ht="12.75">
      <c r="A63" s="1"/>
      <c r="B63" s="1"/>
      <c r="E63" s="1"/>
      <c r="F63" s="1"/>
      <c r="G63" s="1"/>
      <c r="H63" s="1"/>
    </row>
    <row r="64" spans="1:8" ht="12.75">
      <c r="A64" s="1"/>
      <c r="B64" s="1"/>
      <c r="E64" s="1"/>
      <c r="F64" s="1"/>
      <c r="G64" s="1"/>
      <c r="H64" s="1"/>
    </row>
    <row r="65" spans="1:8" ht="12.75">
      <c r="A65" s="1"/>
      <c r="B65" s="1"/>
      <c r="E65" s="1"/>
      <c r="F65" s="1"/>
      <c r="G65" s="1"/>
      <c r="H65" s="1"/>
    </row>
    <row r="66" spans="1:8" ht="12.75">
      <c r="A66" s="1"/>
      <c r="B66" s="1"/>
      <c r="E66" s="1"/>
      <c r="F66" s="1"/>
      <c r="G66" s="1"/>
      <c r="H66" s="1"/>
    </row>
    <row r="67" spans="1:8" ht="12.75">
      <c r="A67" s="1"/>
      <c r="B67" s="1"/>
      <c r="E67" s="1"/>
      <c r="F67" s="1"/>
      <c r="G67" s="1"/>
      <c r="H67" s="1"/>
    </row>
  </sheetData>
  <sheetProtection/>
  <mergeCells count="1">
    <mergeCell ref="E2:G2"/>
  </mergeCells>
  <printOptions/>
  <pageMargins left="0.3937007874015748" right="0.3937007874015748" top="0.5905511811023623" bottom="0.7874015748031497" header="0.5118110236220472" footer="0.5118110236220472"/>
  <pageSetup horizontalDpi="300" verticalDpi="3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1"/>
  </sheetPr>
  <dimension ref="A1:R25"/>
  <sheetViews>
    <sheetView tabSelected="1" view="pageBreakPreview" zoomScale="60" zoomScaleNormal="75" zoomScalePageLayoutView="0" workbookViewId="0" topLeftCell="A1">
      <selection activeCell="G5" sqref="G5:G6"/>
    </sheetView>
  </sheetViews>
  <sheetFormatPr defaultColWidth="9.00390625" defaultRowHeight="12.75"/>
  <cols>
    <col min="1" max="1" width="40.375" style="0" customWidth="1"/>
    <col min="2" max="2" width="0.12890625" style="0" hidden="1" customWidth="1"/>
    <col min="3" max="3" width="20.75390625" style="28" customWidth="1"/>
    <col min="4" max="5" width="10.875" style="0" customWidth="1"/>
    <col min="6" max="6" width="9.875" style="0" customWidth="1"/>
    <col min="7" max="7" width="11.125" style="0" customWidth="1"/>
    <col min="8" max="8" width="10.375" style="0" customWidth="1"/>
  </cols>
  <sheetData>
    <row r="1" ht="15.75" thickBot="1">
      <c r="H1" s="2"/>
    </row>
    <row r="2" spans="1:18" ht="16.5" thickBot="1">
      <c r="A2" s="100" t="s">
        <v>0</v>
      </c>
      <c r="B2" s="100" t="s">
        <v>1</v>
      </c>
      <c r="C2" s="101" t="s">
        <v>8</v>
      </c>
      <c r="D2" s="223" t="s">
        <v>292</v>
      </c>
      <c r="E2" s="223" t="s">
        <v>293</v>
      </c>
      <c r="F2" s="336" t="s">
        <v>2</v>
      </c>
      <c r="G2" s="337"/>
      <c r="H2" s="338"/>
      <c r="I2" s="3"/>
      <c r="J2" s="3"/>
      <c r="K2" s="3"/>
      <c r="L2" s="2"/>
      <c r="M2" s="2"/>
      <c r="N2" s="2"/>
      <c r="O2" s="2"/>
      <c r="P2" s="2"/>
      <c r="Q2" s="2"/>
      <c r="R2" s="2"/>
    </row>
    <row r="3" spans="1:18" ht="16.5" thickBot="1">
      <c r="A3" s="103"/>
      <c r="B3" s="103"/>
      <c r="C3" s="104" t="s">
        <v>9</v>
      </c>
      <c r="D3" s="104" t="s">
        <v>228</v>
      </c>
      <c r="E3" s="104" t="s">
        <v>231</v>
      </c>
      <c r="F3" s="104" t="s">
        <v>284</v>
      </c>
      <c r="G3" s="149" t="s">
        <v>309</v>
      </c>
      <c r="H3" s="104" t="s">
        <v>310</v>
      </c>
      <c r="I3" s="3"/>
      <c r="J3" s="3"/>
      <c r="K3" s="3"/>
      <c r="L3" s="2"/>
      <c r="M3" s="2"/>
      <c r="N3" s="2"/>
      <c r="O3" s="2"/>
      <c r="P3" s="2"/>
      <c r="Q3" s="2"/>
      <c r="R3" s="2"/>
    </row>
    <row r="4" spans="1:18" ht="15">
      <c r="A4" s="4"/>
      <c r="B4" s="3"/>
      <c r="C4" s="209"/>
      <c r="D4" s="25"/>
      <c r="E4" s="211"/>
      <c r="F4" s="25"/>
      <c r="G4" s="89"/>
      <c r="H4" s="25"/>
      <c r="I4" s="3"/>
      <c r="J4" s="3"/>
      <c r="K4" s="3"/>
      <c r="L4" s="2"/>
      <c r="M4" s="2"/>
      <c r="N4" s="2"/>
      <c r="O4" s="2"/>
      <c r="P4" s="2"/>
      <c r="Q4" s="2"/>
      <c r="R4" s="2"/>
    </row>
    <row r="5" spans="1:18" ht="15" customHeight="1">
      <c r="A5" s="105" t="s">
        <v>194</v>
      </c>
      <c r="B5" s="3"/>
      <c r="C5" s="210"/>
      <c r="D5" s="40"/>
      <c r="E5" s="3"/>
      <c r="F5" s="40"/>
      <c r="G5" s="3"/>
      <c r="H5" s="40"/>
      <c r="I5" s="3"/>
      <c r="J5" s="3"/>
      <c r="K5" s="3"/>
      <c r="L5" s="2"/>
      <c r="M5" s="2"/>
      <c r="N5" s="2"/>
      <c r="O5" s="2"/>
      <c r="P5" s="2"/>
      <c r="Q5" s="2"/>
      <c r="R5" s="2"/>
    </row>
    <row r="6" spans="1:18" ht="0.75" customHeight="1" hidden="1">
      <c r="A6" s="105"/>
      <c r="B6" s="3"/>
      <c r="C6" s="210"/>
      <c r="D6" s="40"/>
      <c r="E6" s="3"/>
      <c r="F6" s="40"/>
      <c r="G6" s="3"/>
      <c r="H6" s="40"/>
      <c r="I6" s="3"/>
      <c r="J6" s="3"/>
      <c r="K6" s="3"/>
      <c r="L6" s="2"/>
      <c r="M6" s="2"/>
      <c r="N6" s="2"/>
      <c r="O6" s="2"/>
      <c r="P6" s="2"/>
      <c r="Q6" s="2"/>
      <c r="R6" s="2"/>
    </row>
    <row r="7" spans="1:18" ht="32.25" customHeight="1">
      <c r="A7" s="163" t="s">
        <v>217</v>
      </c>
      <c r="B7" s="171"/>
      <c r="C7" s="140" t="s">
        <v>218</v>
      </c>
      <c r="D7" s="51">
        <v>7759</v>
      </c>
      <c r="E7" s="23">
        <f>D7*108.3/100</f>
        <v>8402.997</v>
      </c>
      <c r="F7" s="309">
        <f>E7*107.1/100</f>
        <v>8999.609787</v>
      </c>
      <c r="G7" s="310">
        <f>F7*106.9/100</f>
        <v>9620.582862303</v>
      </c>
      <c r="H7" s="309">
        <f>D7*124.9/100</f>
        <v>9690.991000000002</v>
      </c>
      <c r="I7" s="3"/>
      <c r="J7" s="3"/>
      <c r="K7" s="3"/>
      <c r="L7" s="2"/>
      <c r="M7" s="2"/>
      <c r="N7" s="2"/>
      <c r="O7" s="2"/>
      <c r="P7" s="2"/>
      <c r="Q7" s="2"/>
      <c r="R7" s="2"/>
    </row>
    <row r="8" spans="1:18" ht="30">
      <c r="A8" s="152" t="s">
        <v>213</v>
      </c>
      <c r="B8" s="173"/>
      <c r="C8" s="311" t="s">
        <v>45</v>
      </c>
      <c r="D8" s="50"/>
      <c r="E8" s="14"/>
      <c r="F8" s="50"/>
      <c r="G8" s="14"/>
      <c r="H8" s="50"/>
      <c r="I8" s="3"/>
      <c r="J8" s="3"/>
      <c r="K8" s="3"/>
      <c r="L8" s="2"/>
      <c r="M8" s="2"/>
      <c r="N8" s="2"/>
      <c r="O8" s="2"/>
      <c r="P8" s="2"/>
      <c r="Q8" s="2"/>
      <c r="R8" s="2"/>
    </row>
    <row r="9" spans="1:18" ht="30">
      <c r="A9" s="160" t="s">
        <v>214</v>
      </c>
      <c r="B9" s="173"/>
      <c r="C9" s="311"/>
      <c r="D9" s="50"/>
      <c r="E9" s="14"/>
      <c r="F9" s="50"/>
      <c r="G9" s="14"/>
      <c r="H9" s="50"/>
      <c r="I9" s="3"/>
      <c r="J9" s="3"/>
      <c r="K9" s="3"/>
      <c r="L9" s="2"/>
      <c r="M9" s="2"/>
      <c r="N9" s="2"/>
      <c r="O9" s="2"/>
      <c r="P9" s="2"/>
      <c r="Q9" s="2"/>
      <c r="R9" s="2"/>
    </row>
    <row r="10" spans="1:18" ht="15">
      <c r="A10" s="152" t="s">
        <v>129</v>
      </c>
      <c r="B10" s="173"/>
      <c r="C10" s="311"/>
      <c r="D10" s="50"/>
      <c r="E10" s="14"/>
      <c r="F10" s="50"/>
      <c r="G10" s="14"/>
      <c r="H10" s="50"/>
      <c r="I10" s="3"/>
      <c r="J10" s="3"/>
      <c r="K10" s="3"/>
      <c r="L10" s="2"/>
      <c r="M10" s="2"/>
      <c r="N10" s="2"/>
      <c r="O10" s="2"/>
      <c r="P10" s="2"/>
      <c r="Q10" s="2"/>
      <c r="R10" s="2"/>
    </row>
    <row r="11" spans="1:18" ht="15">
      <c r="A11" s="152" t="s">
        <v>129</v>
      </c>
      <c r="B11" s="173"/>
      <c r="C11" s="311"/>
      <c r="D11" s="50"/>
      <c r="E11" s="14"/>
      <c r="F11" s="50"/>
      <c r="G11" s="14"/>
      <c r="H11" s="50"/>
      <c r="I11" s="3"/>
      <c r="J11" s="3"/>
      <c r="K11" s="3"/>
      <c r="L11" s="2"/>
      <c r="M11" s="2"/>
      <c r="N11" s="2"/>
      <c r="O11" s="2"/>
      <c r="P11" s="2"/>
      <c r="Q11" s="2"/>
      <c r="R11" s="2"/>
    </row>
    <row r="12" spans="1:18" ht="30">
      <c r="A12" s="152" t="s">
        <v>279</v>
      </c>
      <c r="B12" s="171"/>
      <c r="C12" s="140" t="s">
        <v>197</v>
      </c>
      <c r="D12" s="51"/>
      <c r="E12" s="23"/>
      <c r="F12" s="51"/>
      <c r="G12" s="23"/>
      <c r="H12" s="51"/>
      <c r="I12" s="3"/>
      <c r="J12" s="3"/>
      <c r="K12" s="3"/>
      <c r="L12" s="2"/>
      <c r="M12" s="2"/>
      <c r="N12" s="2"/>
      <c r="O12" s="2"/>
      <c r="P12" s="2"/>
      <c r="Q12" s="2"/>
      <c r="R12" s="2"/>
    </row>
    <row r="13" spans="1:18" ht="30">
      <c r="A13" s="160" t="s">
        <v>214</v>
      </c>
      <c r="B13" s="171"/>
      <c r="C13" s="140"/>
      <c r="D13" s="51"/>
      <c r="E13" s="23"/>
      <c r="F13" s="51"/>
      <c r="G13" s="23"/>
      <c r="H13" s="51"/>
      <c r="I13" s="3"/>
      <c r="J13" s="3"/>
      <c r="K13" s="3"/>
      <c r="L13" s="2"/>
      <c r="M13" s="2"/>
      <c r="N13" s="2"/>
      <c r="O13" s="2"/>
      <c r="P13" s="2"/>
      <c r="Q13" s="2"/>
      <c r="R13" s="2"/>
    </row>
    <row r="14" spans="1:18" ht="15">
      <c r="A14" s="152" t="s">
        <v>129</v>
      </c>
      <c r="B14" s="171"/>
      <c r="C14" s="140"/>
      <c r="D14" s="51"/>
      <c r="E14" s="23"/>
      <c r="F14" s="51"/>
      <c r="G14" s="23"/>
      <c r="H14" s="51"/>
      <c r="I14" s="3"/>
      <c r="J14" s="3"/>
      <c r="K14" s="3"/>
      <c r="L14" s="2"/>
      <c r="M14" s="2"/>
      <c r="N14" s="2"/>
      <c r="O14" s="2"/>
      <c r="P14" s="2"/>
      <c r="Q14" s="2"/>
      <c r="R14" s="2"/>
    </row>
    <row r="15" spans="1:18" ht="15">
      <c r="A15" s="152" t="s">
        <v>129</v>
      </c>
      <c r="B15" s="171"/>
      <c r="C15" s="140"/>
      <c r="D15" s="51"/>
      <c r="E15" s="23"/>
      <c r="F15" s="51"/>
      <c r="G15" s="23"/>
      <c r="H15" s="51"/>
      <c r="I15" s="3"/>
      <c r="J15" s="3"/>
      <c r="K15" s="3"/>
      <c r="L15" s="2"/>
      <c r="M15" s="2"/>
      <c r="N15" s="2"/>
      <c r="O15" s="2"/>
      <c r="P15" s="2"/>
      <c r="Q15" s="2"/>
      <c r="R15" s="2"/>
    </row>
    <row r="16" spans="1:8" ht="33.75" customHeight="1">
      <c r="A16" s="207" t="s">
        <v>219</v>
      </c>
      <c r="B16" s="184"/>
      <c r="C16" s="140" t="s">
        <v>195</v>
      </c>
      <c r="D16" s="73">
        <v>1198</v>
      </c>
      <c r="E16" s="24">
        <v>1202</v>
      </c>
      <c r="F16" s="73">
        <v>1206</v>
      </c>
      <c r="G16" s="24">
        <v>1208</v>
      </c>
      <c r="H16" s="73">
        <v>1210</v>
      </c>
    </row>
    <row r="17" spans="1:8" ht="30.75" customHeight="1">
      <c r="A17" s="160" t="s">
        <v>214</v>
      </c>
      <c r="B17" s="184"/>
      <c r="C17" s="311"/>
      <c r="D17" s="73"/>
      <c r="E17" s="24"/>
      <c r="F17" s="73"/>
      <c r="G17" s="24"/>
      <c r="H17" s="73"/>
    </row>
    <row r="18" spans="1:8" ht="15" customHeight="1">
      <c r="A18" s="152" t="s">
        <v>327</v>
      </c>
      <c r="B18" s="184"/>
      <c r="C18" s="311"/>
      <c r="D18" s="73">
        <v>568</v>
      </c>
      <c r="E18" s="24">
        <v>570</v>
      </c>
      <c r="F18" s="73">
        <v>571</v>
      </c>
      <c r="G18" s="24">
        <v>573</v>
      </c>
      <c r="H18" s="73">
        <v>575</v>
      </c>
    </row>
    <row r="19" spans="1:8" ht="15" customHeight="1">
      <c r="A19" s="152" t="s">
        <v>328</v>
      </c>
      <c r="B19" s="184"/>
      <c r="C19" s="311"/>
      <c r="D19" s="73">
        <v>628</v>
      </c>
      <c r="E19" s="24">
        <v>630</v>
      </c>
      <c r="F19" s="73">
        <v>632</v>
      </c>
      <c r="G19" s="24">
        <v>633</v>
      </c>
      <c r="H19" s="73">
        <v>635</v>
      </c>
    </row>
    <row r="20" spans="1:8" ht="33.75" customHeight="1">
      <c r="A20" s="152" t="s">
        <v>220</v>
      </c>
      <c r="B20" s="184"/>
      <c r="C20" s="311" t="s">
        <v>196</v>
      </c>
      <c r="D20" s="73">
        <v>39.93</v>
      </c>
      <c r="E20" s="24">
        <v>40.07</v>
      </c>
      <c r="F20" s="73">
        <v>40.2</v>
      </c>
      <c r="G20" s="24">
        <v>40.27</v>
      </c>
      <c r="H20" s="73">
        <v>40.37</v>
      </c>
    </row>
    <row r="21" spans="1:8" ht="33.75" customHeight="1">
      <c r="A21" s="160" t="s">
        <v>214</v>
      </c>
      <c r="B21" s="184"/>
      <c r="C21" s="311"/>
      <c r="D21" s="73"/>
      <c r="E21" s="24"/>
      <c r="F21" s="73"/>
      <c r="G21" s="24"/>
      <c r="H21" s="73"/>
    </row>
    <row r="22" spans="1:8" ht="14.25" customHeight="1">
      <c r="A22" s="152" t="s">
        <v>327</v>
      </c>
      <c r="B22" s="184"/>
      <c r="C22" s="311"/>
      <c r="D22" s="77">
        <v>18.93</v>
      </c>
      <c r="E22" s="24">
        <v>19</v>
      </c>
      <c r="F22" s="73">
        <v>19.03</v>
      </c>
      <c r="G22" s="24">
        <v>19.1</v>
      </c>
      <c r="H22" s="73">
        <v>19.17</v>
      </c>
    </row>
    <row r="23" spans="1:8" ht="15.75" customHeight="1">
      <c r="A23" s="152" t="s">
        <v>328</v>
      </c>
      <c r="B23" s="184"/>
      <c r="C23" s="140"/>
      <c r="D23" s="73">
        <v>20.93</v>
      </c>
      <c r="E23" s="24">
        <v>21</v>
      </c>
      <c r="F23" s="73">
        <v>21.07</v>
      </c>
      <c r="G23" s="24">
        <v>21.1</v>
      </c>
      <c r="H23" s="73">
        <v>21.18</v>
      </c>
    </row>
    <row r="24" spans="1:8" ht="60">
      <c r="A24" s="207" t="s">
        <v>282</v>
      </c>
      <c r="B24" s="136"/>
      <c r="C24" s="311" t="s">
        <v>283</v>
      </c>
      <c r="D24" s="73"/>
      <c r="E24" s="13"/>
      <c r="F24" s="72"/>
      <c r="G24" s="13"/>
      <c r="H24" s="72"/>
    </row>
    <row r="25" spans="1:8" ht="45.75" thickBot="1">
      <c r="A25" s="208" t="s">
        <v>281</v>
      </c>
      <c r="B25" s="206"/>
      <c r="C25" s="312" t="s">
        <v>283</v>
      </c>
      <c r="D25" s="78"/>
      <c r="E25" s="63"/>
      <c r="F25" s="78"/>
      <c r="G25" s="63"/>
      <c r="H25" s="78"/>
    </row>
  </sheetData>
  <sheetProtection/>
  <mergeCells count="1">
    <mergeCell ref="F2:H2"/>
  </mergeCells>
  <printOptions/>
  <pageMargins left="0.3937007874015748" right="0.3937007874015748" top="0.7874015748031497" bottom="0.7874015748031497" header="0.5118110236220472" footer="0.5118110236220472"/>
  <pageSetup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G104"/>
  <sheetViews>
    <sheetView view="pageBreakPreview" zoomScale="60" zoomScaleNormal="75" zoomScalePageLayoutView="0" workbookViewId="0" topLeftCell="A1">
      <selection activeCell="G5" sqref="G5:G6"/>
    </sheetView>
  </sheetViews>
  <sheetFormatPr defaultColWidth="9.00390625" defaultRowHeight="12.75"/>
  <cols>
    <col min="1" max="1" width="45.375" style="0" customWidth="1"/>
    <col min="2" max="2" width="16.125" style="28" customWidth="1"/>
    <col min="3" max="3" width="10.625" style="0" customWidth="1"/>
    <col min="4" max="4" width="10.375" style="0" customWidth="1"/>
    <col min="5" max="6" width="11.00390625" style="0" customWidth="1"/>
    <col min="7" max="7" width="11.25390625" style="0" customWidth="1"/>
  </cols>
  <sheetData>
    <row r="1" spans="5:7" ht="15.75" thickBot="1">
      <c r="E1" s="2"/>
      <c r="G1" s="2"/>
    </row>
    <row r="2" spans="1:7" ht="16.5" thickBot="1">
      <c r="A2" s="100" t="s">
        <v>0</v>
      </c>
      <c r="B2" s="109" t="s">
        <v>8</v>
      </c>
      <c r="C2" s="147" t="s">
        <v>292</v>
      </c>
      <c r="D2" s="147" t="s">
        <v>293</v>
      </c>
      <c r="E2" s="336" t="s">
        <v>2</v>
      </c>
      <c r="F2" s="337"/>
      <c r="G2" s="338"/>
    </row>
    <row r="3" spans="1:7" ht="16.5" thickBot="1">
      <c r="A3" s="103"/>
      <c r="B3" s="110" t="s">
        <v>9</v>
      </c>
      <c r="C3" s="148" t="s">
        <v>228</v>
      </c>
      <c r="D3" s="148" t="s">
        <v>231</v>
      </c>
      <c r="E3" s="104" t="s">
        <v>284</v>
      </c>
      <c r="F3" s="149" t="s">
        <v>309</v>
      </c>
      <c r="G3" s="104" t="s">
        <v>310</v>
      </c>
    </row>
    <row r="4" spans="1:7" ht="15">
      <c r="A4" s="116"/>
      <c r="B4" s="6"/>
      <c r="C4" s="25"/>
      <c r="D4" s="6"/>
      <c r="E4" s="42"/>
      <c r="F4" s="6"/>
      <c r="G4" s="42"/>
    </row>
    <row r="5" spans="1:7" ht="31.5">
      <c r="A5" s="117" t="s">
        <v>201</v>
      </c>
      <c r="B5" s="6"/>
      <c r="C5" s="259"/>
      <c r="D5" s="260"/>
      <c r="E5" s="259"/>
      <c r="F5" s="260"/>
      <c r="G5" s="259"/>
    </row>
    <row r="6" spans="1:7" ht="18">
      <c r="A6" s="118"/>
      <c r="B6" s="35"/>
      <c r="C6" s="261"/>
      <c r="D6" s="262"/>
      <c r="E6" s="261"/>
      <c r="F6" s="262"/>
      <c r="G6" s="261"/>
    </row>
    <row r="7" spans="1:7" ht="30">
      <c r="A7" s="142" t="s">
        <v>250</v>
      </c>
      <c r="B7" s="158" t="s">
        <v>227</v>
      </c>
      <c r="C7" s="261">
        <v>10659</v>
      </c>
      <c r="D7" s="263">
        <f>C7*1.064</f>
        <v>11341.176000000001</v>
      </c>
      <c r="E7" s="261">
        <f>D7*1.063</f>
        <v>12055.670088</v>
      </c>
      <c r="F7" s="264">
        <f>E7*1.062</f>
        <v>12803.121633456001</v>
      </c>
      <c r="G7" s="261">
        <f>F7*1.061</f>
        <v>13584.112053096816</v>
      </c>
    </row>
    <row r="8" spans="1:7" ht="34.5" customHeight="1">
      <c r="A8" s="140"/>
      <c r="B8" s="159" t="s">
        <v>249</v>
      </c>
      <c r="C8" s="261">
        <v>100</v>
      </c>
      <c r="D8" s="263">
        <v>106.4</v>
      </c>
      <c r="E8" s="261">
        <v>106.3</v>
      </c>
      <c r="F8" s="264">
        <v>106.2</v>
      </c>
      <c r="G8" s="261">
        <v>106.1</v>
      </c>
    </row>
    <row r="9" spans="1:7" ht="15">
      <c r="A9" s="160" t="s">
        <v>251</v>
      </c>
      <c r="B9" s="161"/>
      <c r="C9" s="265"/>
      <c r="D9" s="266"/>
      <c r="E9" s="265"/>
      <c r="F9" s="267"/>
      <c r="G9" s="265"/>
    </row>
    <row r="10" spans="1:7" ht="21" customHeight="1">
      <c r="A10" s="162" t="s">
        <v>202</v>
      </c>
      <c r="B10" s="158" t="s">
        <v>227</v>
      </c>
      <c r="C10" s="265">
        <v>10659</v>
      </c>
      <c r="D10" s="266">
        <v>11341.176000000001</v>
      </c>
      <c r="E10" s="265">
        <v>12055.670088</v>
      </c>
      <c r="F10" s="267">
        <v>12803.121633456001</v>
      </c>
      <c r="G10" s="265">
        <v>13584.112053096816</v>
      </c>
    </row>
    <row r="11" spans="1:7" ht="33.75" customHeight="1">
      <c r="A11" s="140"/>
      <c r="B11" s="159" t="s">
        <v>249</v>
      </c>
      <c r="C11" s="265"/>
      <c r="D11" s="266"/>
      <c r="E11" s="265"/>
      <c r="F11" s="267"/>
      <c r="G11" s="265"/>
    </row>
    <row r="12" spans="1:7" ht="20.25" customHeight="1">
      <c r="A12" s="162" t="s">
        <v>203</v>
      </c>
      <c r="B12" s="158" t="s">
        <v>227</v>
      </c>
      <c r="C12" s="265"/>
      <c r="D12" s="266"/>
      <c r="E12" s="265"/>
      <c r="F12" s="267"/>
      <c r="G12" s="265"/>
    </row>
    <row r="13" spans="1:7" ht="36.75" customHeight="1">
      <c r="A13" s="140"/>
      <c r="B13" s="159" t="s">
        <v>249</v>
      </c>
      <c r="C13" s="265"/>
      <c r="D13" s="266"/>
      <c r="E13" s="265"/>
      <c r="F13" s="267"/>
      <c r="G13" s="265"/>
    </row>
    <row r="14" spans="1:7" ht="15">
      <c r="A14" s="162" t="s">
        <v>286</v>
      </c>
      <c r="B14" s="158" t="s">
        <v>227</v>
      </c>
      <c r="C14" s="265">
        <v>65</v>
      </c>
      <c r="D14" s="266">
        <v>70</v>
      </c>
      <c r="E14" s="265">
        <v>75</v>
      </c>
      <c r="F14" s="267">
        <v>80</v>
      </c>
      <c r="G14" s="265">
        <v>85</v>
      </c>
    </row>
    <row r="15" spans="1:7" ht="15">
      <c r="A15" s="162" t="s">
        <v>288</v>
      </c>
      <c r="B15" s="158" t="s">
        <v>227</v>
      </c>
      <c r="C15" s="265">
        <v>161</v>
      </c>
      <c r="D15" s="266">
        <v>164</v>
      </c>
      <c r="E15" s="265">
        <v>160</v>
      </c>
      <c r="F15" s="267">
        <v>160</v>
      </c>
      <c r="G15" s="265">
        <v>156</v>
      </c>
    </row>
    <row r="16" spans="1:7" ht="15">
      <c r="A16" s="162" t="s">
        <v>224</v>
      </c>
      <c r="B16" s="158" t="s">
        <v>287</v>
      </c>
      <c r="C16" s="265"/>
      <c r="D16" s="266"/>
      <c r="E16" s="265"/>
      <c r="F16" s="267"/>
      <c r="G16" s="265"/>
    </row>
    <row r="17" spans="1:7" ht="44.25" customHeight="1">
      <c r="A17" s="162" t="s">
        <v>204</v>
      </c>
      <c r="B17" s="158" t="s">
        <v>285</v>
      </c>
      <c r="C17" s="268">
        <f>C14/C7*1000</f>
        <v>6.098133033117553</v>
      </c>
      <c r="D17" s="268">
        <f>D14/D7*1000</f>
        <v>6.172199426232341</v>
      </c>
      <c r="E17" s="268">
        <f>E14/E7*1000</f>
        <v>6.221139053452837</v>
      </c>
      <c r="F17" s="268">
        <f>F14/F7*1000</f>
        <v>6.248476136550243</v>
      </c>
      <c r="G17" s="268">
        <f>G14/G7*1000</f>
        <v>6.257309985942162</v>
      </c>
    </row>
    <row r="18" spans="1:7" ht="45">
      <c r="A18" s="162" t="s">
        <v>205</v>
      </c>
      <c r="B18" s="158" t="s">
        <v>285</v>
      </c>
      <c r="C18" s="268">
        <f>C15/C7*1000</f>
        <v>15.104606435875786</v>
      </c>
      <c r="D18" s="268">
        <f>D15/D7*1000</f>
        <v>14.460581512887199</v>
      </c>
      <c r="E18" s="268">
        <f>E15/E7*1000</f>
        <v>13.271763314032718</v>
      </c>
      <c r="F18" s="268">
        <f>F15/F7*1000</f>
        <v>12.496952273100487</v>
      </c>
      <c r="G18" s="268">
        <f>G15/G7*1000</f>
        <v>11.484004209493852</v>
      </c>
    </row>
    <row r="19" spans="1:7" ht="45">
      <c r="A19" s="163" t="s">
        <v>222</v>
      </c>
      <c r="B19" s="158" t="s">
        <v>285</v>
      </c>
      <c r="C19" s="268">
        <f>C17-C18</f>
        <v>-9.006473402758232</v>
      </c>
      <c r="D19" s="268">
        <f>D17-D18</f>
        <v>-8.288382086654858</v>
      </c>
      <c r="E19" s="268">
        <f>E17-E18</f>
        <v>-7.050624260579881</v>
      </c>
      <c r="F19" s="268">
        <f>F17-F18</f>
        <v>-6.248476136550243</v>
      </c>
      <c r="G19" s="268">
        <f>G17-G18</f>
        <v>-5.22669422355169</v>
      </c>
    </row>
    <row r="20" spans="1:7" ht="45" customHeight="1" thickBot="1">
      <c r="A20" s="164" t="s">
        <v>248</v>
      </c>
      <c r="B20" s="165" t="s">
        <v>285</v>
      </c>
      <c r="C20" s="269"/>
      <c r="D20" s="270"/>
      <c r="E20" s="269"/>
      <c r="F20" s="271"/>
      <c r="G20" s="269"/>
    </row>
    <row r="21" spans="1:2" ht="15">
      <c r="A21" s="1"/>
      <c r="B21" s="6"/>
    </row>
    <row r="22" spans="1:2" ht="15">
      <c r="A22" s="3"/>
      <c r="B22" s="6"/>
    </row>
    <row r="23" spans="1:2" ht="15">
      <c r="A23" s="3"/>
      <c r="B23" s="6"/>
    </row>
    <row r="24" spans="1:2" ht="12.75">
      <c r="A24" s="1"/>
      <c r="B24" s="12"/>
    </row>
    <row r="25" spans="1:2" ht="12.75">
      <c r="A25" s="1"/>
      <c r="B25" s="12"/>
    </row>
    <row r="26" spans="1:2" ht="12.75">
      <c r="A26" s="1"/>
      <c r="B26" s="12"/>
    </row>
    <row r="27" spans="1:2" ht="12.75">
      <c r="A27" s="1"/>
      <c r="B27" s="12"/>
    </row>
    <row r="28" spans="1:2" ht="12.75">
      <c r="A28" s="1"/>
      <c r="B28" s="12"/>
    </row>
    <row r="29" spans="1:2" ht="12.75">
      <c r="A29" s="1"/>
      <c r="B29" s="12"/>
    </row>
    <row r="30" spans="1:2" ht="12.75">
      <c r="A30" s="1"/>
      <c r="B30" s="12"/>
    </row>
    <row r="31" spans="1:2" ht="12.75">
      <c r="A31" s="1"/>
      <c r="B31" s="12"/>
    </row>
    <row r="32" spans="1:2" ht="12.75">
      <c r="A32" s="1"/>
      <c r="B32" s="12"/>
    </row>
    <row r="33" spans="1:2" ht="12.75">
      <c r="A33" s="1"/>
      <c r="B33" s="12"/>
    </row>
    <row r="34" spans="1:2" ht="12.75">
      <c r="A34" s="1"/>
      <c r="B34" s="12"/>
    </row>
    <row r="35" spans="1:2" ht="12.75">
      <c r="A35" s="1"/>
      <c r="B35" s="12"/>
    </row>
    <row r="36" spans="1:2" ht="12.75">
      <c r="A36" s="1"/>
      <c r="B36" s="12"/>
    </row>
    <row r="37" spans="1:2" ht="12.75">
      <c r="A37" s="1"/>
      <c r="B37" s="12"/>
    </row>
    <row r="38" spans="1:2" ht="12.75">
      <c r="A38" s="1"/>
      <c r="B38" s="12"/>
    </row>
    <row r="39" spans="1:2" ht="12.75">
      <c r="A39" s="1"/>
      <c r="B39" s="12"/>
    </row>
    <row r="40" spans="1:2" ht="12.75">
      <c r="A40" s="1"/>
      <c r="B40" s="12"/>
    </row>
    <row r="41" spans="1:2" ht="12.75">
      <c r="A41" s="1"/>
      <c r="B41" s="12"/>
    </row>
    <row r="42" spans="1:2" ht="12.75">
      <c r="A42" s="1"/>
      <c r="B42" s="12"/>
    </row>
    <row r="43" spans="1:2" ht="12.75">
      <c r="A43" s="1"/>
      <c r="B43" s="12"/>
    </row>
    <row r="44" spans="1:2" ht="12.75">
      <c r="A44" s="1"/>
      <c r="B44" s="12"/>
    </row>
    <row r="45" spans="1:2" ht="12.75">
      <c r="A45" s="1"/>
      <c r="B45" s="12"/>
    </row>
    <row r="46" spans="1:2" ht="12.75">
      <c r="A46" s="1"/>
      <c r="B46" s="12"/>
    </row>
    <row r="47" spans="1:2" ht="12.75">
      <c r="A47" s="1"/>
      <c r="B47" s="12"/>
    </row>
    <row r="48" spans="1:2" ht="12.75">
      <c r="A48" s="1"/>
      <c r="B48" s="12"/>
    </row>
    <row r="49" spans="1:2" ht="12.75">
      <c r="A49" s="1"/>
      <c r="B49" s="12"/>
    </row>
    <row r="50" spans="1:2" ht="12.75">
      <c r="A50" s="1"/>
      <c r="B50" s="12"/>
    </row>
    <row r="51" spans="1:2" ht="12.75">
      <c r="A51" s="1"/>
      <c r="B51" s="12"/>
    </row>
    <row r="52" spans="1:2" ht="12.75">
      <c r="A52" s="1"/>
      <c r="B52" s="12"/>
    </row>
    <row r="53" spans="1:2" ht="12.75">
      <c r="A53" s="1"/>
      <c r="B53" s="12"/>
    </row>
    <row r="54" spans="1:2" ht="12.75">
      <c r="A54" s="1"/>
      <c r="B54" s="12"/>
    </row>
    <row r="55" spans="1:2" ht="12.75">
      <c r="A55" s="1"/>
      <c r="B55" s="12"/>
    </row>
    <row r="56" spans="1:2" ht="12.75">
      <c r="A56" s="1"/>
      <c r="B56" s="12"/>
    </row>
    <row r="57" spans="1:2" ht="12.75">
      <c r="A57" s="1"/>
      <c r="B57" s="12"/>
    </row>
    <row r="58" spans="1:2" ht="12.75">
      <c r="A58" s="1"/>
      <c r="B58" s="12"/>
    </row>
    <row r="59" spans="1:2" ht="12.75">
      <c r="A59" s="1"/>
      <c r="B59" s="12"/>
    </row>
    <row r="60" spans="1:2" ht="12.75">
      <c r="A60" s="1"/>
      <c r="B60" s="12"/>
    </row>
    <row r="61" spans="1:2" ht="12.75">
      <c r="A61" s="1"/>
      <c r="B61" s="12"/>
    </row>
    <row r="62" spans="1:2" ht="12.75">
      <c r="A62" s="1"/>
      <c r="B62" s="12"/>
    </row>
    <row r="63" spans="1:2" ht="12.75">
      <c r="A63" s="1"/>
      <c r="B63" s="12"/>
    </row>
    <row r="64" spans="1:2" ht="12.75">
      <c r="A64" s="1"/>
      <c r="B64" s="12"/>
    </row>
    <row r="65" spans="1:2" ht="12.75">
      <c r="A65" s="1"/>
      <c r="B65" s="12"/>
    </row>
    <row r="66" spans="1:2" ht="12.75">
      <c r="A66" s="1"/>
      <c r="B66" s="12"/>
    </row>
    <row r="67" spans="1:2" ht="12.75">
      <c r="A67" s="1"/>
      <c r="B67" s="12"/>
    </row>
    <row r="68" spans="1:2" ht="12.75">
      <c r="A68" s="1"/>
      <c r="B68" s="12"/>
    </row>
    <row r="69" spans="1:2" ht="12.75">
      <c r="A69" s="1"/>
      <c r="B69" s="12"/>
    </row>
    <row r="70" spans="1:2" ht="12.75">
      <c r="A70" s="1"/>
      <c r="B70" s="12"/>
    </row>
    <row r="71" spans="1:2" ht="12.75">
      <c r="A71" s="1"/>
      <c r="B71" s="12"/>
    </row>
    <row r="72" spans="1:2" ht="12.75">
      <c r="A72" s="1"/>
      <c r="B72" s="12"/>
    </row>
    <row r="73" spans="1:2" ht="12.75">
      <c r="A73" s="1"/>
      <c r="B73" s="12"/>
    </row>
    <row r="74" spans="1:2" ht="12.75">
      <c r="A74" s="1"/>
      <c r="B74" s="12"/>
    </row>
    <row r="75" spans="1:2" ht="12.75">
      <c r="A75" s="1"/>
      <c r="B75" s="12"/>
    </row>
    <row r="76" spans="1:2" ht="12.75">
      <c r="A76" s="1"/>
      <c r="B76" s="12"/>
    </row>
    <row r="77" spans="1:2" ht="12.75">
      <c r="A77" s="1"/>
      <c r="B77" s="12"/>
    </row>
    <row r="78" spans="1:2" ht="12.75">
      <c r="A78" s="1"/>
      <c r="B78" s="12"/>
    </row>
    <row r="79" spans="1:2" ht="12.75">
      <c r="A79" s="1"/>
      <c r="B79" s="12"/>
    </row>
    <row r="80" spans="1:2" ht="12.75">
      <c r="A80" s="1"/>
      <c r="B80" s="12"/>
    </row>
    <row r="81" spans="1:2" ht="12.75">
      <c r="A81" s="1"/>
      <c r="B81" s="12"/>
    </row>
    <row r="82" spans="1:2" ht="12.75">
      <c r="A82" s="1"/>
      <c r="B82" s="12"/>
    </row>
    <row r="83" spans="1:2" ht="12.75">
      <c r="A83" s="1"/>
      <c r="B83" s="12"/>
    </row>
    <row r="84" spans="1:2" ht="12.75">
      <c r="A84" s="1"/>
      <c r="B84" s="12"/>
    </row>
    <row r="85" spans="1:2" ht="12.75">
      <c r="A85" s="1"/>
      <c r="B85" s="12"/>
    </row>
    <row r="86" spans="1:2" ht="12.75">
      <c r="A86" s="1"/>
      <c r="B86" s="12"/>
    </row>
    <row r="87" spans="1:2" ht="12.75">
      <c r="A87" s="1"/>
      <c r="B87" s="12"/>
    </row>
    <row r="88" spans="1:2" ht="12.75">
      <c r="A88" s="1"/>
      <c r="B88" s="12"/>
    </row>
    <row r="89" spans="1:2" ht="12.75">
      <c r="A89" s="1"/>
      <c r="B89" s="12"/>
    </row>
    <row r="90" spans="1:2" ht="12.75">
      <c r="A90" s="1"/>
      <c r="B90" s="12"/>
    </row>
    <row r="91" spans="1:2" ht="12.75">
      <c r="A91" s="1"/>
      <c r="B91" s="12"/>
    </row>
    <row r="92" spans="1:2" ht="12.75">
      <c r="A92" s="1"/>
      <c r="B92" s="12"/>
    </row>
    <row r="93" spans="1:2" ht="12.75">
      <c r="A93" s="1"/>
      <c r="B93" s="12"/>
    </row>
    <row r="94" spans="1:2" ht="12.75">
      <c r="A94" s="1"/>
      <c r="B94" s="12"/>
    </row>
    <row r="95" spans="1:2" ht="12.75">
      <c r="A95" s="1"/>
      <c r="B95" s="12"/>
    </row>
    <row r="96" spans="1:2" ht="12.75">
      <c r="A96" s="1"/>
      <c r="B96" s="12"/>
    </row>
    <row r="97" spans="1:2" ht="12.75">
      <c r="A97" s="1"/>
      <c r="B97" s="12"/>
    </row>
    <row r="98" spans="1:2" ht="12.75">
      <c r="A98" s="1"/>
      <c r="B98" s="12"/>
    </row>
    <row r="99" spans="1:2" ht="12.75">
      <c r="A99" s="1"/>
      <c r="B99" s="12"/>
    </row>
    <row r="100" spans="1:2" ht="12.75">
      <c r="A100" s="1"/>
      <c r="B100" s="12"/>
    </row>
    <row r="101" spans="1:2" ht="12.75">
      <c r="A101" s="1"/>
      <c r="B101" s="12"/>
    </row>
    <row r="102" spans="1:2" ht="12.75">
      <c r="A102" s="1"/>
      <c r="B102" s="12"/>
    </row>
    <row r="103" spans="1:2" ht="12.75">
      <c r="A103" s="1"/>
      <c r="B103" s="12"/>
    </row>
    <row r="104" spans="1:2" ht="12.75">
      <c r="A104" s="1"/>
      <c r="B104" s="12"/>
    </row>
  </sheetData>
  <sheetProtection/>
  <mergeCells count="1">
    <mergeCell ref="E2:G2"/>
  </mergeCells>
  <printOptions/>
  <pageMargins left="0.29" right="0.26" top="0.53" bottom="0.3937007874015748" header="0.47" footer="0.5118110236220472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1"/>
  </sheetPr>
  <dimension ref="A1:R50"/>
  <sheetViews>
    <sheetView view="pageBreakPreview" zoomScale="60" zoomScaleNormal="75" zoomScalePageLayoutView="0" workbookViewId="0" topLeftCell="A14">
      <selection activeCell="A20" sqref="A20:IV40"/>
    </sheetView>
  </sheetViews>
  <sheetFormatPr defaultColWidth="9.00390625" defaultRowHeight="12.75"/>
  <cols>
    <col min="1" max="1" width="41.75390625" style="0" customWidth="1"/>
    <col min="2" max="2" width="0.12890625" style="0" hidden="1" customWidth="1"/>
    <col min="3" max="3" width="16.375" style="136" customWidth="1"/>
    <col min="4" max="4" width="10.875" style="0" customWidth="1"/>
    <col min="5" max="5" width="11.625" style="0" customWidth="1"/>
    <col min="6" max="6" width="11.375" style="0" customWidth="1"/>
    <col min="7" max="7" width="11.00390625" style="0" customWidth="1"/>
    <col min="8" max="8" width="11.25390625" style="0" customWidth="1"/>
  </cols>
  <sheetData>
    <row r="1" spans="6:8" ht="15.75" thickBot="1">
      <c r="F1" s="2"/>
      <c r="H1" s="2"/>
    </row>
    <row r="2" spans="1:18" ht="16.5" thickBot="1">
      <c r="A2" s="100" t="s">
        <v>0</v>
      </c>
      <c r="B2" s="100" t="s">
        <v>1</v>
      </c>
      <c r="C2" s="145" t="s">
        <v>8</v>
      </c>
      <c r="D2" s="223" t="s">
        <v>292</v>
      </c>
      <c r="E2" s="223" t="s">
        <v>293</v>
      </c>
      <c r="F2" s="336" t="s">
        <v>2</v>
      </c>
      <c r="G2" s="337"/>
      <c r="H2" s="338"/>
      <c r="I2" s="3"/>
      <c r="J2" s="3"/>
      <c r="K2" s="3"/>
      <c r="L2" s="2"/>
      <c r="M2" s="2"/>
      <c r="N2" s="2"/>
      <c r="O2" s="2"/>
      <c r="P2" s="2"/>
      <c r="Q2" s="2"/>
      <c r="R2" s="2"/>
    </row>
    <row r="3" spans="1:18" ht="16.5" thickBot="1">
      <c r="A3" s="103"/>
      <c r="B3" s="103"/>
      <c r="C3" s="146" t="s">
        <v>9</v>
      </c>
      <c r="D3" s="104" t="s">
        <v>228</v>
      </c>
      <c r="E3" s="104" t="s">
        <v>231</v>
      </c>
      <c r="F3" s="104" t="s">
        <v>284</v>
      </c>
      <c r="G3" s="149" t="s">
        <v>309</v>
      </c>
      <c r="H3" s="104" t="s">
        <v>310</v>
      </c>
      <c r="I3" s="3"/>
      <c r="J3" s="3"/>
      <c r="K3" s="3"/>
      <c r="L3" s="2"/>
      <c r="M3" s="2"/>
      <c r="N3" s="2"/>
      <c r="O3" s="2"/>
      <c r="P3" s="2"/>
      <c r="Q3" s="2"/>
      <c r="R3" s="2"/>
    </row>
    <row r="4" spans="1:18" ht="15">
      <c r="A4" s="166"/>
      <c r="B4" s="167"/>
      <c r="C4" s="138"/>
      <c r="D4" s="41"/>
      <c r="E4" s="42"/>
      <c r="F4" s="39"/>
      <c r="G4" s="42"/>
      <c r="H4" s="44"/>
      <c r="I4" s="3"/>
      <c r="J4" s="3"/>
      <c r="K4" s="3"/>
      <c r="L4" s="2"/>
      <c r="M4" s="2"/>
      <c r="N4" s="2"/>
      <c r="O4" s="2"/>
      <c r="P4" s="2"/>
      <c r="Q4" s="2"/>
      <c r="R4" s="2"/>
    </row>
    <row r="5" spans="1:18" ht="31.5">
      <c r="A5" s="168" t="s">
        <v>10</v>
      </c>
      <c r="B5" s="167"/>
      <c r="C5" s="139"/>
      <c r="D5" s="15"/>
      <c r="E5" s="40"/>
      <c r="F5" s="16"/>
      <c r="G5" s="40"/>
      <c r="H5" s="45"/>
      <c r="I5" s="3"/>
      <c r="J5" s="3"/>
      <c r="K5" s="3"/>
      <c r="L5" s="2"/>
      <c r="M5" s="2"/>
      <c r="N5" s="2"/>
      <c r="O5" s="2"/>
      <c r="P5" s="2"/>
      <c r="Q5" s="2"/>
      <c r="R5" s="2"/>
    </row>
    <row r="6" spans="1:18" ht="15">
      <c r="A6" s="166"/>
      <c r="B6" s="167"/>
      <c r="C6" s="139"/>
      <c r="D6" s="15"/>
      <c r="E6" s="40"/>
      <c r="F6" s="16"/>
      <c r="G6" s="40"/>
      <c r="H6" s="45"/>
      <c r="I6" s="3"/>
      <c r="J6" s="3"/>
      <c r="K6" s="3"/>
      <c r="L6" s="2"/>
      <c r="M6" s="2"/>
      <c r="N6" s="2"/>
      <c r="O6" s="2"/>
      <c r="P6" s="2"/>
      <c r="Q6" s="2"/>
      <c r="R6" s="2"/>
    </row>
    <row r="7" spans="1:18" ht="15">
      <c r="A7" s="169" t="s">
        <v>11</v>
      </c>
      <c r="B7" s="167"/>
      <c r="C7" s="139"/>
      <c r="D7" s="15"/>
      <c r="E7" s="40"/>
      <c r="F7" s="16"/>
      <c r="G7" s="40"/>
      <c r="H7" s="45"/>
      <c r="I7" s="3"/>
      <c r="J7" s="3"/>
      <c r="K7" s="3"/>
      <c r="L7" s="2"/>
      <c r="M7" s="2"/>
      <c r="N7" s="2"/>
      <c r="O7" s="2"/>
      <c r="P7" s="2"/>
      <c r="Q7" s="2"/>
      <c r="R7" s="2"/>
    </row>
    <row r="8" spans="1:18" ht="15">
      <c r="A8" s="166"/>
      <c r="B8" s="167"/>
      <c r="C8" s="139"/>
      <c r="D8" s="15"/>
      <c r="E8" s="40"/>
      <c r="F8" s="16"/>
      <c r="G8" s="40"/>
      <c r="H8" s="45"/>
      <c r="I8" s="3"/>
      <c r="J8" s="3"/>
      <c r="K8" s="3"/>
      <c r="L8" s="2"/>
      <c r="M8" s="2"/>
      <c r="N8" s="2"/>
      <c r="O8" s="2"/>
      <c r="P8" s="2"/>
      <c r="Q8" s="2"/>
      <c r="R8" s="2"/>
    </row>
    <row r="9" spans="1:18" ht="78" customHeight="1">
      <c r="A9" s="170" t="s">
        <v>12</v>
      </c>
      <c r="B9" s="171"/>
      <c r="C9" s="233" t="s">
        <v>206</v>
      </c>
      <c r="D9" s="37"/>
      <c r="E9" s="51"/>
      <c r="F9" s="52"/>
      <c r="G9" s="51"/>
      <c r="H9" s="47"/>
      <c r="I9" s="3"/>
      <c r="J9" s="3"/>
      <c r="K9" s="3"/>
      <c r="L9" s="2"/>
      <c r="M9" s="2"/>
      <c r="N9" s="2"/>
      <c r="O9" s="2"/>
      <c r="P9" s="2"/>
      <c r="Q9" s="2"/>
      <c r="R9" s="2"/>
    </row>
    <row r="10" spans="1:18" ht="60">
      <c r="A10" s="172"/>
      <c r="B10" s="173"/>
      <c r="C10" s="234" t="s">
        <v>31</v>
      </c>
      <c r="D10" s="49"/>
      <c r="E10" s="50"/>
      <c r="F10" s="17"/>
      <c r="G10" s="50"/>
      <c r="H10" s="46"/>
      <c r="I10" s="3"/>
      <c r="J10" s="224"/>
      <c r="K10" s="3"/>
      <c r="L10" s="2"/>
      <c r="M10" s="2"/>
      <c r="N10" s="2"/>
      <c r="O10" s="2"/>
      <c r="P10" s="2"/>
      <c r="Q10" s="2"/>
      <c r="R10" s="2"/>
    </row>
    <row r="11" spans="1:18" ht="20.25" customHeight="1">
      <c r="A11" s="169" t="s">
        <v>13</v>
      </c>
      <c r="B11" s="167"/>
      <c r="C11" s="235"/>
      <c r="D11" s="41"/>
      <c r="E11" s="42"/>
      <c r="F11" s="18"/>
      <c r="G11" s="42"/>
      <c r="H11" s="55"/>
      <c r="I11" s="3"/>
      <c r="J11" s="3"/>
      <c r="K11" s="3"/>
      <c r="L11" s="2"/>
      <c r="M11" s="2"/>
      <c r="N11" s="2"/>
      <c r="O11" s="2"/>
      <c r="P11" s="2"/>
      <c r="Q11" s="2"/>
      <c r="R11" s="2"/>
    </row>
    <row r="12" spans="1:18" ht="15">
      <c r="A12" s="174"/>
      <c r="B12" s="173"/>
      <c r="C12" s="234"/>
      <c r="D12" s="64"/>
      <c r="E12" s="68"/>
      <c r="F12" s="43"/>
      <c r="G12" s="68"/>
      <c r="H12" s="56"/>
      <c r="I12" s="3"/>
      <c r="J12" s="3"/>
      <c r="K12" s="3"/>
      <c r="L12" s="2"/>
      <c r="M12" s="2"/>
      <c r="N12" s="2"/>
      <c r="O12" s="2"/>
      <c r="P12" s="2"/>
      <c r="Q12" s="2"/>
      <c r="R12" s="2"/>
    </row>
    <row r="13" spans="1:18" ht="76.5" customHeight="1">
      <c r="A13" s="170" t="s">
        <v>14</v>
      </c>
      <c r="B13" s="173">
        <v>10</v>
      </c>
      <c r="C13" s="233" t="s">
        <v>206</v>
      </c>
      <c r="D13" s="255">
        <f>D15+D41</f>
        <v>23604560</v>
      </c>
      <c r="E13" s="256">
        <f>E15+E41</f>
        <v>23856006</v>
      </c>
      <c r="F13" s="257">
        <f>F15+F41</f>
        <v>24719069.592</v>
      </c>
      <c r="G13" s="256">
        <f>G15+G41</f>
        <v>25832064.498639997</v>
      </c>
      <c r="H13" s="258">
        <f>H15+H41</f>
        <v>27154503.259070635</v>
      </c>
      <c r="I13" s="3"/>
      <c r="J13" s="3"/>
      <c r="K13" s="3"/>
      <c r="L13" s="2"/>
      <c r="M13" s="2"/>
      <c r="N13" s="2"/>
      <c r="O13" s="2"/>
      <c r="P13" s="2"/>
      <c r="Q13" s="2"/>
      <c r="R13" s="2"/>
    </row>
    <row r="14" spans="1:18" ht="60">
      <c r="A14" s="175"/>
      <c r="B14" s="167"/>
      <c r="C14" s="116" t="s">
        <v>31</v>
      </c>
      <c r="D14" s="41"/>
      <c r="E14" s="42"/>
      <c r="F14" s="39"/>
      <c r="G14" s="42"/>
      <c r="H14" s="44"/>
      <c r="I14" s="3"/>
      <c r="J14" s="3"/>
      <c r="K14" s="3"/>
      <c r="L14" s="2"/>
      <c r="M14" s="2"/>
      <c r="N14" s="2"/>
      <c r="O14" s="2"/>
      <c r="P14" s="2"/>
      <c r="Q14" s="2"/>
      <c r="R14" s="2"/>
    </row>
    <row r="15" spans="1:18" ht="110.25" customHeight="1">
      <c r="A15" s="170" t="s">
        <v>15</v>
      </c>
      <c r="B15" s="171"/>
      <c r="C15" s="233" t="s">
        <v>206</v>
      </c>
      <c r="D15" s="247">
        <v>23319378</v>
      </c>
      <c r="E15" s="248">
        <v>23552572</v>
      </c>
      <c r="F15" s="249">
        <f>E15*1.036</f>
        <v>24400464.592</v>
      </c>
      <c r="G15" s="248">
        <f>F15*1.045</f>
        <v>25498485.498639997</v>
      </c>
      <c r="H15" s="250">
        <f>G15*1.051</f>
        <v>26798908.259070635</v>
      </c>
      <c r="I15" s="3"/>
      <c r="J15" s="3"/>
      <c r="K15" s="3"/>
      <c r="L15" s="2"/>
      <c r="M15" s="2"/>
      <c r="N15" s="2"/>
      <c r="O15" s="2"/>
      <c r="P15" s="2"/>
      <c r="Q15" s="2"/>
      <c r="R15" s="2"/>
    </row>
    <row r="16" spans="1:18" ht="60">
      <c r="A16" s="176"/>
      <c r="B16" s="171"/>
      <c r="C16" s="233" t="s">
        <v>31</v>
      </c>
      <c r="D16" s="251">
        <v>108.6</v>
      </c>
      <c r="E16" s="252">
        <v>101</v>
      </c>
      <c r="F16" s="253">
        <v>103.6</v>
      </c>
      <c r="G16" s="252">
        <v>104.5</v>
      </c>
      <c r="H16" s="254">
        <v>105.1</v>
      </c>
      <c r="I16" s="3"/>
      <c r="J16" s="3"/>
      <c r="K16" s="3"/>
      <c r="L16" s="2"/>
      <c r="M16" s="2"/>
      <c r="N16" s="2"/>
      <c r="O16" s="2"/>
      <c r="P16" s="2"/>
      <c r="Q16" s="2"/>
      <c r="R16" s="2"/>
    </row>
    <row r="17" spans="1:18" ht="91.5">
      <c r="A17" s="170" t="s">
        <v>16</v>
      </c>
      <c r="B17" s="171"/>
      <c r="C17" s="233" t="s">
        <v>206</v>
      </c>
      <c r="D17" s="65"/>
      <c r="E17" s="75"/>
      <c r="F17" s="48"/>
      <c r="G17" s="75"/>
      <c r="H17" s="58"/>
      <c r="I17" s="8"/>
      <c r="J17" s="8"/>
      <c r="K17" s="8"/>
      <c r="L17" s="5"/>
      <c r="M17" s="5"/>
      <c r="N17" s="5"/>
      <c r="O17" s="5"/>
      <c r="P17" s="5"/>
      <c r="Q17" s="5"/>
      <c r="R17" s="5"/>
    </row>
    <row r="18" spans="1:18" ht="60">
      <c r="A18" s="176"/>
      <c r="B18" s="171"/>
      <c r="C18" s="233" t="s">
        <v>31</v>
      </c>
      <c r="D18" s="65"/>
      <c r="E18" s="74"/>
      <c r="F18" s="48"/>
      <c r="G18" s="74"/>
      <c r="H18" s="58"/>
      <c r="I18" s="3"/>
      <c r="J18" s="3"/>
      <c r="K18" s="3"/>
      <c r="L18" s="2"/>
      <c r="M18" s="2"/>
      <c r="N18" s="2"/>
      <c r="O18" s="2"/>
      <c r="P18" s="2"/>
      <c r="Q18" s="2"/>
      <c r="R18" s="2"/>
    </row>
    <row r="19" spans="1:18" ht="94.5" customHeight="1">
      <c r="A19" s="170" t="s">
        <v>17</v>
      </c>
      <c r="B19" s="173"/>
      <c r="C19" s="233" t="s">
        <v>206</v>
      </c>
      <c r="D19" s="64"/>
      <c r="E19" s="68"/>
      <c r="F19" s="43"/>
      <c r="G19" s="68"/>
      <c r="H19" s="56"/>
      <c r="I19" s="8"/>
      <c r="J19" s="8"/>
      <c r="K19" s="8"/>
      <c r="L19" s="5"/>
      <c r="M19" s="5"/>
      <c r="N19" s="5"/>
      <c r="O19" s="5"/>
      <c r="P19" s="5"/>
      <c r="Q19" s="5"/>
      <c r="R19" s="5"/>
    </row>
    <row r="20" spans="1:18" ht="60" hidden="1">
      <c r="A20" s="176"/>
      <c r="B20" s="171"/>
      <c r="C20" s="233" t="s">
        <v>31</v>
      </c>
      <c r="D20" s="65"/>
      <c r="E20" s="74"/>
      <c r="F20" s="48"/>
      <c r="G20" s="74"/>
      <c r="H20" s="58"/>
      <c r="I20" s="3"/>
      <c r="J20" s="3"/>
      <c r="K20" s="3"/>
      <c r="L20" s="2"/>
      <c r="M20" s="2"/>
      <c r="N20" s="2"/>
      <c r="O20" s="2"/>
      <c r="P20" s="2"/>
      <c r="Q20" s="2"/>
      <c r="R20" s="2"/>
    </row>
    <row r="21" spans="1:11" ht="91.5" hidden="1">
      <c r="A21" s="170" t="s">
        <v>18</v>
      </c>
      <c r="B21" s="173">
        <v>10</v>
      </c>
      <c r="C21" s="233" t="s">
        <v>206</v>
      </c>
      <c r="D21" s="67"/>
      <c r="E21" s="74"/>
      <c r="F21" s="79"/>
      <c r="G21" s="74"/>
      <c r="H21" s="59"/>
      <c r="I21" s="1"/>
      <c r="J21" s="1"/>
      <c r="K21" s="1"/>
    </row>
    <row r="22" spans="1:18" ht="60" hidden="1">
      <c r="A22" s="176"/>
      <c r="B22" s="171"/>
      <c r="C22" s="233" t="s">
        <v>31</v>
      </c>
      <c r="D22" s="65"/>
      <c r="E22" s="74"/>
      <c r="F22" s="48"/>
      <c r="G22" s="74"/>
      <c r="H22" s="58"/>
      <c r="I22" s="3"/>
      <c r="J22" s="3"/>
      <c r="K22" s="3"/>
      <c r="L22" s="2"/>
      <c r="M22" s="2"/>
      <c r="N22" s="2"/>
      <c r="O22" s="2"/>
      <c r="P22" s="2"/>
      <c r="Q22" s="2"/>
      <c r="R22" s="2"/>
    </row>
    <row r="23" spans="1:11" ht="106.5" hidden="1">
      <c r="A23" s="170" t="s">
        <v>19</v>
      </c>
      <c r="B23" s="177"/>
      <c r="C23" s="233" t="s">
        <v>206</v>
      </c>
      <c r="D23" s="65"/>
      <c r="E23" s="74"/>
      <c r="F23" s="48"/>
      <c r="G23" s="74"/>
      <c r="H23" s="58"/>
      <c r="I23" s="1"/>
      <c r="J23" s="1"/>
      <c r="K23" s="1"/>
    </row>
    <row r="24" spans="1:18" ht="60" hidden="1">
      <c r="A24" s="176"/>
      <c r="B24" s="177"/>
      <c r="C24" s="233" t="s">
        <v>31</v>
      </c>
      <c r="D24" s="65"/>
      <c r="E24" s="74"/>
      <c r="F24" s="48"/>
      <c r="G24" s="74"/>
      <c r="H24" s="58"/>
      <c r="I24" s="3"/>
      <c r="J24" s="3"/>
      <c r="K24" s="3"/>
      <c r="L24" s="2"/>
      <c r="M24" s="2"/>
      <c r="N24" s="2"/>
      <c r="O24" s="2"/>
      <c r="P24" s="2"/>
      <c r="Q24" s="2"/>
      <c r="R24" s="2"/>
    </row>
    <row r="25" spans="1:11" ht="106.5" hidden="1">
      <c r="A25" s="170" t="s">
        <v>20</v>
      </c>
      <c r="B25" s="167"/>
      <c r="C25" s="233" t="s">
        <v>206</v>
      </c>
      <c r="D25" s="41"/>
      <c r="E25" s="42"/>
      <c r="F25" s="39"/>
      <c r="G25" s="42"/>
      <c r="H25" s="44"/>
      <c r="I25" s="1"/>
      <c r="J25" s="1"/>
      <c r="K25" s="1"/>
    </row>
    <row r="26" spans="1:18" ht="60" hidden="1">
      <c r="A26" s="176"/>
      <c r="B26" s="171"/>
      <c r="C26" s="233" t="s">
        <v>31</v>
      </c>
      <c r="D26" s="65"/>
      <c r="E26" s="74"/>
      <c r="F26" s="48"/>
      <c r="G26" s="74"/>
      <c r="H26" s="58"/>
      <c r="I26" s="3"/>
      <c r="J26" s="3"/>
      <c r="K26" s="3"/>
      <c r="L26" s="2"/>
      <c r="M26" s="2"/>
      <c r="N26" s="2"/>
      <c r="O26" s="2"/>
      <c r="P26" s="2"/>
      <c r="Q26" s="2"/>
      <c r="R26" s="2"/>
    </row>
    <row r="27" spans="1:11" ht="76.5" hidden="1">
      <c r="A27" s="170" t="s">
        <v>21</v>
      </c>
      <c r="B27" s="167">
        <v>10</v>
      </c>
      <c r="C27" s="233" t="s">
        <v>206</v>
      </c>
      <c r="D27" s="41"/>
      <c r="E27" s="42"/>
      <c r="F27" s="39"/>
      <c r="G27" s="42"/>
      <c r="H27" s="44"/>
      <c r="I27" s="1"/>
      <c r="J27" s="1"/>
      <c r="K27" s="1"/>
    </row>
    <row r="28" spans="1:18" ht="60" hidden="1">
      <c r="A28" s="176"/>
      <c r="B28" s="171"/>
      <c r="C28" s="233" t="s">
        <v>31</v>
      </c>
      <c r="D28" s="65"/>
      <c r="E28" s="74"/>
      <c r="F28" s="48"/>
      <c r="G28" s="74"/>
      <c r="H28" s="58"/>
      <c r="I28" s="3"/>
      <c r="J28" s="3"/>
      <c r="K28" s="3"/>
      <c r="L28" s="2"/>
      <c r="M28" s="2"/>
      <c r="N28" s="2"/>
      <c r="O28" s="2"/>
      <c r="P28" s="2"/>
      <c r="Q28" s="2"/>
      <c r="R28" s="2"/>
    </row>
    <row r="29" spans="1:11" ht="91.5" hidden="1">
      <c r="A29" s="170" t="s">
        <v>22</v>
      </c>
      <c r="B29" s="173"/>
      <c r="C29" s="233" t="s">
        <v>206</v>
      </c>
      <c r="D29" s="64"/>
      <c r="E29" s="68"/>
      <c r="F29" s="43"/>
      <c r="G29" s="68"/>
      <c r="H29" s="56"/>
      <c r="I29" s="1"/>
      <c r="J29" s="1"/>
      <c r="K29" s="1"/>
    </row>
    <row r="30" spans="1:18" ht="60" hidden="1">
      <c r="A30" s="178"/>
      <c r="B30" s="171"/>
      <c r="C30" s="233" t="s">
        <v>31</v>
      </c>
      <c r="D30" s="65"/>
      <c r="E30" s="74"/>
      <c r="F30" s="48"/>
      <c r="G30" s="74"/>
      <c r="H30" s="20"/>
      <c r="I30" s="3"/>
      <c r="J30" s="3"/>
      <c r="K30" s="3"/>
      <c r="L30" s="2"/>
      <c r="M30" s="2"/>
      <c r="N30" s="2"/>
      <c r="O30" s="2"/>
      <c r="P30" s="2"/>
      <c r="Q30" s="2"/>
      <c r="R30" s="2"/>
    </row>
    <row r="31" spans="1:11" ht="106.5" hidden="1">
      <c r="A31" s="170" t="s">
        <v>23</v>
      </c>
      <c r="B31" s="171">
        <v>10</v>
      </c>
      <c r="C31" s="233" t="s">
        <v>206</v>
      </c>
      <c r="D31" s="65"/>
      <c r="E31" s="74"/>
      <c r="F31" s="48"/>
      <c r="G31" s="74"/>
      <c r="H31" s="58"/>
      <c r="I31" s="1"/>
      <c r="J31" s="1"/>
      <c r="K31" s="1"/>
    </row>
    <row r="32" spans="1:18" ht="60" hidden="1">
      <c r="A32" s="176"/>
      <c r="B32" s="171"/>
      <c r="C32" s="233" t="s">
        <v>31</v>
      </c>
      <c r="D32" s="65"/>
      <c r="E32" s="74"/>
      <c r="F32" s="48"/>
      <c r="G32" s="74"/>
      <c r="H32" s="58"/>
      <c r="I32" s="3"/>
      <c r="J32" s="3"/>
      <c r="K32" s="3"/>
      <c r="L32" s="2"/>
      <c r="M32" s="2"/>
      <c r="N32" s="2"/>
      <c r="O32" s="2"/>
      <c r="P32" s="2"/>
      <c r="Q32" s="2"/>
      <c r="R32" s="2"/>
    </row>
    <row r="33" spans="1:11" ht="114.75" customHeight="1" hidden="1">
      <c r="A33" s="170" t="s">
        <v>24</v>
      </c>
      <c r="B33" s="173"/>
      <c r="C33" s="233" t="s">
        <v>206</v>
      </c>
      <c r="D33" s="65"/>
      <c r="E33" s="74"/>
      <c r="F33" s="48"/>
      <c r="G33" s="74"/>
      <c r="H33" s="58"/>
      <c r="I33" s="1"/>
      <c r="J33" s="1"/>
      <c r="K33" s="1"/>
    </row>
    <row r="34" spans="1:18" ht="60" hidden="1">
      <c r="A34" s="176"/>
      <c r="B34" s="171"/>
      <c r="C34" s="233" t="s">
        <v>31</v>
      </c>
      <c r="D34" s="65"/>
      <c r="E34" s="74"/>
      <c r="F34" s="48"/>
      <c r="G34" s="74"/>
      <c r="H34" s="58"/>
      <c r="I34" s="3"/>
      <c r="J34" s="3"/>
      <c r="K34" s="3"/>
      <c r="L34" s="2"/>
      <c r="M34" s="2"/>
      <c r="N34" s="2"/>
      <c r="O34" s="2"/>
      <c r="P34" s="2"/>
      <c r="Q34" s="2"/>
      <c r="R34" s="2"/>
    </row>
    <row r="35" spans="1:8" ht="91.5" hidden="1">
      <c r="A35" s="170" t="s">
        <v>25</v>
      </c>
      <c r="B35" s="167"/>
      <c r="C35" s="233" t="s">
        <v>206</v>
      </c>
      <c r="D35" s="41"/>
      <c r="E35" s="42"/>
      <c r="F35" s="39"/>
      <c r="G35" s="42"/>
      <c r="H35" s="44"/>
    </row>
    <row r="36" spans="1:18" ht="60" hidden="1">
      <c r="A36" s="176"/>
      <c r="B36" s="171"/>
      <c r="C36" s="233" t="s">
        <v>31</v>
      </c>
      <c r="D36" s="65"/>
      <c r="E36" s="74"/>
      <c r="F36" s="48"/>
      <c r="G36" s="74"/>
      <c r="H36" s="58"/>
      <c r="I36" s="3"/>
      <c r="J36" s="3"/>
      <c r="K36" s="3"/>
      <c r="L36" s="2"/>
      <c r="M36" s="2"/>
      <c r="N36" s="2"/>
      <c r="O36" s="2"/>
      <c r="P36" s="2"/>
      <c r="Q36" s="2"/>
      <c r="R36" s="2"/>
    </row>
    <row r="37" spans="1:8" ht="106.5" hidden="1">
      <c r="A37" s="170" t="s">
        <v>26</v>
      </c>
      <c r="B37" s="143"/>
      <c r="C37" s="233" t="s">
        <v>206</v>
      </c>
      <c r="D37" s="66"/>
      <c r="E37" s="76"/>
      <c r="F37" s="18"/>
      <c r="G37" s="76"/>
      <c r="H37" s="55"/>
    </row>
    <row r="38" spans="1:18" ht="60" hidden="1">
      <c r="A38" s="176"/>
      <c r="B38" s="171"/>
      <c r="C38" s="233" t="s">
        <v>31</v>
      </c>
      <c r="D38" s="65"/>
      <c r="E38" s="74"/>
      <c r="F38" s="48"/>
      <c r="G38" s="74"/>
      <c r="H38" s="58"/>
      <c r="I38" s="3"/>
      <c r="J38" s="3"/>
      <c r="K38" s="3"/>
      <c r="L38" s="2"/>
      <c r="M38" s="2"/>
      <c r="N38" s="2"/>
      <c r="O38" s="2"/>
      <c r="P38" s="2"/>
      <c r="Q38" s="2"/>
      <c r="R38" s="2"/>
    </row>
    <row r="39" spans="1:8" ht="94.5" customHeight="1" hidden="1">
      <c r="A39" s="170" t="s">
        <v>27</v>
      </c>
      <c r="B39" s="179"/>
      <c r="C39" s="233" t="s">
        <v>206</v>
      </c>
      <c r="D39" s="29"/>
      <c r="E39" s="72"/>
      <c r="F39" s="32"/>
      <c r="G39" s="72"/>
      <c r="H39" s="54"/>
    </row>
    <row r="40" spans="1:18" ht="60" hidden="1">
      <c r="A40" s="176"/>
      <c r="B40" s="171"/>
      <c r="C40" s="233" t="s">
        <v>31</v>
      </c>
      <c r="D40" s="65"/>
      <c r="E40" s="74"/>
      <c r="F40" s="48"/>
      <c r="G40" s="74"/>
      <c r="H40" s="58"/>
      <c r="I40" s="3"/>
      <c r="J40" s="3"/>
      <c r="K40" s="3"/>
      <c r="L40" s="2"/>
      <c r="M40" s="2"/>
      <c r="N40" s="2"/>
      <c r="O40" s="2"/>
      <c r="P40" s="2"/>
      <c r="Q40" s="2"/>
      <c r="R40" s="2"/>
    </row>
    <row r="41" spans="1:8" ht="95.25" customHeight="1">
      <c r="A41" s="170" t="s">
        <v>28</v>
      </c>
      <c r="B41" s="143"/>
      <c r="C41" s="233" t="s">
        <v>206</v>
      </c>
      <c r="D41" s="243">
        <v>285182</v>
      </c>
      <c r="E41" s="244">
        <v>303434</v>
      </c>
      <c r="F41" s="245">
        <v>318605</v>
      </c>
      <c r="G41" s="244">
        <v>333579</v>
      </c>
      <c r="H41" s="246">
        <v>355595</v>
      </c>
    </row>
    <row r="42" spans="1:18" ht="60">
      <c r="A42" s="176"/>
      <c r="B42" s="171"/>
      <c r="C42" s="233" t="s">
        <v>31</v>
      </c>
      <c r="D42" s="239">
        <v>106.9</v>
      </c>
      <c r="E42" s="240">
        <v>106.4</v>
      </c>
      <c r="F42" s="241">
        <v>105</v>
      </c>
      <c r="G42" s="240">
        <v>104.7</v>
      </c>
      <c r="H42" s="242">
        <v>106.6</v>
      </c>
      <c r="I42" s="3"/>
      <c r="J42" s="3"/>
      <c r="K42" s="3"/>
      <c r="L42" s="2"/>
      <c r="M42" s="2"/>
      <c r="N42" s="2"/>
      <c r="O42" s="2"/>
      <c r="P42" s="2"/>
      <c r="Q42" s="2"/>
      <c r="R42" s="2"/>
    </row>
    <row r="43" spans="1:8" ht="30">
      <c r="A43" s="180" t="s">
        <v>29</v>
      </c>
      <c r="B43" s="181"/>
      <c r="C43" s="236"/>
      <c r="D43" s="31"/>
      <c r="E43" s="77"/>
      <c r="F43" s="71"/>
      <c r="G43" s="77"/>
      <c r="H43" s="60"/>
    </row>
    <row r="44" spans="1:9" ht="12.75" customHeight="1">
      <c r="A44" s="182"/>
      <c r="B44" s="179"/>
      <c r="C44" s="237"/>
      <c r="D44" s="13"/>
      <c r="E44" s="72"/>
      <c r="F44" s="32"/>
      <c r="G44" s="72"/>
      <c r="H44" s="54"/>
      <c r="I44" s="1"/>
    </row>
    <row r="45" spans="1:8" ht="90" customHeight="1">
      <c r="A45" s="172" t="s">
        <v>30</v>
      </c>
      <c r="B45" s="179"/>
      <c r="C45" s="233" t="s">
        <v>206</v>
      </c>
      <c r="D45" s="29"/>
      <c r="E45" s="72"/>
      <c r="F45" s="32"/>
      <c r="G45" s="72"/>
      <c r="H45" s="54"/>
    </row>
    <row r="46" spans="1:18" ht="60.75" thickBot="1">
      <c r="A46" s="227"/>
      <c r="B46" s="228"/>
      <c r="C46" s="238" t="s">
        <v>31</v>
      </c>
      <c r="D46" s="229"/>
      <c r="E46" s="230"/>
      <c r="F46" s="231"/>
      <c r="G46" s="230"/>
      <c r="H46" s="232"/>
      <c r="I46" s="3"/>
      <c r="J46" s="3"/>
      <c r="K46" s="3"/>
      <c r="L46" s="2"/>
      <c r="M46" s="2"/>
      <c r="N46" s="2"/>
      <c r="O46" s="2"/>
      <c r="P46" s="2"/>
      <c r="Q46" s="2"/>
      <c r="R46" s="2"/>
    </row>
    <row r="47" s="1" customFormat="1" ht="12.75">
      <c r="C47" s="143"/>
    </row>
    <row r="48" spans="1:3" s="1" customFormat="1" ht="15">
      <c r="A48" s="11" t="s">
        <v>207</v>
      </c>
      <c r="C48" s="143"/>
    </row>
    <row r="49" ht="15">
      <c r="A49" s="11" t="s">
        <v>291</v>
      </c>
    </row>
    <row r="50" ht="15">
      <c r="A50" s="2"/>
    </row>
  </sheetData>
  <sheetProtection/>
  <mergeCells count="1">
    <mergeCell ref="F2:H2"/>
  </mergeCells>
  <printOptions/>
  <pageMargins left="0.3937007874015748" right="0.3937007874015748" top="0.3937007874015748" bottom="0.7874015748031497" header="0.5118110236220472" footer="0.5118110236220472"/>
  <pageSetup horizontalDpi="300" verticalDpi="3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1"/>
  </sheetPr>
  <dimension ref="A1:P27"/>
  <sheetViews>
    <sheetView view="pageBreakPreview" zoomScale="60" zoomScaleNormal="75" zoomScalePageLayoutView="0" workbookViewId="0" topLeftCell="A1">
      <selection activeCell="G5" sqref="G5:G6"/>
    </sheetView>
  </sheetViews>
  <sheetFormatPr defaultColWidth="9.00390625" defaultRowHeight="12.75"/>
  <cols>
    <col min="1" max="1" width="43.125" style="0" customWidth="1"/>
    <col min="2" max="2" width="0.12890625" style="0" hidden="1" customWidth="1"/>
    <col min="3" max="3" width="20.375" style="153" customWidth="1"/>
    <col min="4" max="4" width="12.75390625" style="0" customWidth="1"/>
    <col min="5" max="5" width="10.00390625" style="0" customWidth="1"/>
    <col min="6" max="6" width="10.625" style="0" customWidth="1"/>
    <col min="7" max="8" width="10.375" style="0" customWidth="1"/>
  </cols>
  <sheetData>
    <row r="1" spans="6:8" ht="0.75" customHeight="1" thickBot="1">
      <c r="F1" s="2"/>
      <c r="H1" s="2"/>
    </row>
    <row r="2" spans="1:16" ht="16.5" thickBot="1">
      <c r="A2" s="100" t="s">
        <v>0</v>
      </c>
      <c r="B2" s="100" t="s">
        <v>1</v>
      </c>
      <c r="C2" s="150" t="s">
        <v>8</v>
      </c>
      <c r="D2" s="223" t="s">
        <v>292</v>
      </c>
      <c r="E2" s="223" t="s">
        <v>293</v>
      </c>
      <c r="F2" s="336" t="s">
        <v>2</v>
      </c>
      <c r="G2" s="337"/>
      <c r="H2" s="338"/>
      <c r="I2" s="3"/>
      <c r="J2" s="3"/>
      <c r="K2" s="2"/>
      <c r="L2" s="2"/>
      <c r="M2" s="2"/>
      <c r="N2" s="2"/>
      <c r="O2" s="2"/>
      <c r="P2" s="2"/>
    </row>
    <row r="3" spans="1:16" ht="16.5" thickBot="1">
      <c r="A3" s="103"/>
      <c r="B3" s="103"/>
      <c r="C3" s="137" t="s">
        <v>9</v>
      </c>
      <c r="D3" s="104" t="s">
        <v>228</v>
      </c>
      <c r="E3" s="104" t="s">
        <v>231</v>
      </c>
      <c r="F3" s="104" t="s">
        <v>284</v>
      </c>
      <c r="G3" s="149" t="s">
        <v>309</v>
      </c>
      <c r="H3" s="104" t="s">
        <v>310</v>
      </c>
      <c r="I3" s="3"/>
      <c r="J3" s="3"/>
      <c r="K3" s="2"/>
      <c r="L3" s="2"/>
      <c r="M3" s="2"/>
      <c r="N3" s="2"/>
      <c r="O3" s="2"/>
      <c r="P3" s="2"/>
    </row>
    <row r="4" spans="1:16" ht="8.25" customHeight="1">
      <c r="A4" s="4"/>
      <c r="B4" s="89"/>
      <c r="C4" s="154"/>
      <c r="D4" s="25"/>
      <c r="E4" s="25"/>
      <c r="F4" s="120"/>
      <c r="G4" s="25"/>
      <c r="H4" s="119"/>
      <c r="I4" s="3"/>
      <c r="J4" s="3"/>
      <c r="K4" s="2"/>
      <c r="L4" s="2"/>
      <c r="M4" s="2"/>
      <c r="N4" s="2"/>
      <c r="O4" s="2"/>
      <c r="P4" s="2"/>
    </row>
    <row r="5" spans="1:16" ht="16.5" thickBot="1">
      <c r="A5" s="103" t="s">
        <v>40</v>
      </c>
      <c r="B5" s="124"/>
      <c r="C5" s="155"/>
      <c r="D5" s="125"/>
      <c r="E5" s="125"/>
      <c r="F5" s="126"/>
      <c r="G5" s="125"/>
      <c r="H5" s="127"/>
      <c r="I5" s="3"/>
      <c r="J5" s="3"/>
      <c r="K5" s="2"/>
      <c r="L5" s="2"/>
      <c r="M5" s="2"/>
      <c r="N5" s="2"/>
      <c r="O5" s="2"/>
      <c r="P5" s="2"/>
    </row>
    <row r="6" spans="1:16" ht="0.75" customHeight="1" thickBot="1">
      <c r="A6" s="139"/>
      <c r="B6" s="167"/>
      <c r="C6" s="156"/>
      <c r="D6" s="40"/>
      <c r="E6" s="40"/>
      <c r="F6" s="91"/>
      <c r="G6" s="40"/>
      <c r="H6" s="45"/>
      <c r="I6" s="3"/>
      <c r="J6" s="3"/>
      <c r="K6" s="2"/>
      <c r="L6" s="2"/>
      <c r="M6" s="2"/>
      <c r="N6" s="2"/>
      <c r="O6" s="2"/>
      <c r="P6" s="2"/>
    </row>
    <row r="7" spans="1:16" ht="45.75" customHeight="1">
      <c r="A7" s="152" t="s">
        <v>32</v>
      </c>
      <c r="B7" s="173"/>
      <c r="C7" s="156" t="s">
        <v>206</v>
      </c>
      <c r="D7" s="324">
        <v>518198</v>
      </c>
      <c r="E7" s="313">
        <f>D7*E8/100</f>
        <v>530116.554</v>
      </c>
      <c r="F7" s="314">
        <f>E7*F8/100</f>
        <v>552381.4492680001</v>
      </c>
      <c r="G7" s="313">
        <f>F7*G8/100</f>
        <v>585524.3362240801</v>
      </c>
      <c r="H7" s="315">
        <f>G7*H8/100</f>
        <v>615971.6017077322</v>
      </c>
      <c r="I7" s="3"/>
      <c r="J7" s="3"/>
      <c r="K7" s="2"/>
      <c r="L7" s="2"/>
      <c r="M7" s="2"/>
      <c r="N7" s="2"/>
      <c r="O7" s="2"/>
      <c r="P7" s="2"/>
    </row>
    <row r="8" spans="1:16" ht="45" customHeight="1">
      <c r="A8" s="162"/>
      <c r="B8" s="171"/>
      <c r="C8" s="151" t="s">
        <v>271</v>
      </c>
      <c r="D8" s="322">
        <v>99</v>
      </c>
      <c r="E8" s="316">
        <v>102.3</v>
      </c>
      <c r="F8" s="317">
        <v>104.2</v>
      </c>
      <c r="G8" s="316">
        <v>106</v>
      </c>
      <c r="H8" s="318">
        <v>105.2</v>
      </c>
      <c r="I8" s="3"/>
      <c r="J8" s="3"/>
      <c r="K8" s="2"/>
      <c r="L8" s="2"/>
      <c r="M8" s="2"/>
      <c r="N8" s="2"/>
      <c r="O8" s="2"/>
      <c r="P8" s="2"/>
    </row>
    <row r="9" spans="1:16" ht="15">
      <c r="A9" s="142" t="s">
        <v>33</v>
      </c>
      <c r="B9" s="171"/>
      <c r="C9" s="151"/>
      <c r="D9" s="322"/>
      <c r="E9" s="316"/>
      <c r="F9" s="317"/>
      <c r="G9" s="316"/>
      <c r="H9" s="318"/>
      <c r="I9" s="3"/>
      <c r="J9" s="3"/>
      <c r="K9" s="2"/>
      <c r="L9" s="2"/>
      <c r="M9" s="2"/>
      <c r="N9" s="2"/>
      <c r="O9" s="2"/>
      <c r="P9" s="2"/>
    </row>
    <row r="10" spans="1:16" ht="47.25" customHeight="1">
      <c r="A10" s="183" t="s">
        <v>34</v>
      </c>
      <c r="B10" s="171"/>
      <c r="C10" s="156" t="s">
        <v>206</v>
      </c>
      <c r="D10" s="325">
        <v>285920</v>
      </c>
      <c r="E10" s="316">
        <f>D10*E11/100</f>
        <v>294783.52</v>
      </c>
      <c r="F10" s="317">
        <f>E10*F11/100</f>
        <v>307753.9948800001</v>
      </c>
      <c r="G10" s="316">
        <f>F10*G11/100</f>
        <v>334220.83843968005</v>
      </c>
      <c r="H10" s="318">
        <f>G10*H11/100</f>
        <v>356613.63461513864</v>
      </c>
      <c r="I10" s="3"/>
      <c r="J10" s="3"/>
      <c r="K10" s="2"/>
      <c r="L10" s="2"/>
      <c r="M10" s="2"/>
      <c r="N10" s="2"/>
      <c r="O10" s="2"/>
      <c r="P10" s="2"/>
    </row>
    <row r="11" spans="1:16" ht="43.5" customHeight="1">
      <c r="A11" s="183"/>
      <c r="B11" s="171"/>
      <c r="C11" s="151" t="s">
        <v>271</v>
      </c>
      <c r="D11" s="325">
        <v>94.2</v>
      </c>
      <c r="E11" s="316">
        <v>103.1</v>
      </c>
      <c r="F11" s="317">
        <v>104.4</v>
      </c>
      <c r="G11" s="316">
        <v>108.6</v>
      </c>
      <c r="H11" s="318">
        <v>106.7</v>
      </c>
      <c r="I11" s="3"/>
      <c r="J11" s="3"/>
      <c r="K11" s="2"/>
      <c r="L11" s="2"/>
      <c r="M11" s="2"/>
      <c r="N11" s="2"/>
      <c r="O11" s="2"/>
      <c r="P11" s="2"/>
    </row>
    <row r="12" spans="1:16" ht="48" customHeight="1">
      <c r="A12" s="183" t="s">
        <v>35</v>
      </c>
      <c r="B12" s="171"/>
      <c r="C12" s="156" t="s">
        <v>206</v>
      </c>
      <c r="D12" s="325">
        <v>232278</v>
      </c>
      <c r="E12" s="316">
        <f>D12*E13/100</f>
        <v>235994.44799999997</v>
      </c>
      <c r="F12" s="316">
        <f>E12*F13/100</f>
        <v>245434.22591999997</v>
      </c>
      <c r="G12" s="316">
        <f>F12*G13/100</f>
        <v>253533.55537535995</v>
      </c>
      <c r="H12" s="316">
        <f>G12*H13/100</f>
        <v>262660.76336887287</v>
      </c>
      <c r="I12" s="3"/>
      <c r="J12" s="3"/>
      <c r="K12" s="2"/>
      <c r="L12" s="2"/>
      <c r="M12" s="2"/>
      <c r="N12" s="2"/>
      <c r="O12" s="2"/>
      <c r="P12" s="2"/>
    </row>
    <row r="13" spans="1:16" ht="46.5" customHeight="1">
      <c r="A13" s="152"/>
      <c r="B13" s="171"/>
      <c r="C13" s="151" t="s">
        <v>271</v>
      </c>
      <c r="D13" s="322">
        <v>105.5</v>
      </c>
      <c r="E13" s="316">
        <v>101.6</v>
      </c>
      <c r="F13" s="317">
        <v>104</v>
      </c>
      <c r="G13" s="316">
        <v>103.3</v>
      </c>
      <c r="H13" s="318">
        <v>103.6</v>
      </c>
      <c r="I13" s="3"/>
      <c r="J13" s="3"/>
      <c r="K13" s="2"/>
      <c r="L13" s="2"/>
      <c r="M13" s="2"/>
      <c r="N13" s="2"/>
      <c r="O13" s="2"/>
      <c r="P13" s="2"/>
    </row>
    <row r="14" spans="1:8" ht="54" customHeight="1">
      <c r="A14" s="152" t="s">
        <v>36</v>
      </c>
      <c r="B14" s="184"/>
      <c r="C14" s="151"/>
      <c r="D14" s="322"/>
      <c r="E14" s="316"/>
      <c r="F14" s="317"/>
      <c r="G14" s="316"/>
      <c r="H14" s="318"/>
    </row>
    <row r="15" spans="1:8" ht="47.25" customHeight="1">
      <c r="A15" s="152" t="s">
        <v>37</v>
      </c>
      <c r="B15" s="184"/>
      <c r="C15" s="156" t="s">
        <v>206</v>
      </c>
      <c r="D15" s="325">
        <v>285920</v>
      </c>
      <c r="E15" s="316">
        <f>D15*E16/100</f>
        <v>294783.52</v>
      </c>
      <c r="F15" s="316">
        <f>E15*F16/100</f>
        <v>307753.9948800001</v>
      </c>
      <c r="G15" s="316">
        <f>F15*G16/100</f>
        <v>334220.83843968005</v>
      </c>
      <c r="H15" s="316">
        <f>G15*H16/100</f>
        <v>356613.63461513864</v>
      </c>
    </row>
    <row r="16" spans="1:8" ht="48.75" customHeight="1">
      <c r="A16" s="185"/>
      <c r="B16" s="184"/>
      <c r="C16" s="151" t="s">
        <v>271</v>
      </c>
      <c r="D16" s="325">
        <v>94.2</v>
      </c>
      <c r="E16" s="316">
        <v>103.1</v>
      </c>
      <c r="F16" s="317">
        <v>104.4</v>
      </c>
      <c r="G16" s="316">
        <v>108.6</v>
      </c>
      <c r="H16" s="318">
        <v>106.7</v>
      </c>
    </row>
    <row r="17" spans="1:8" ht="48" customHeight="1">
      <c r="A17" s="186" t="s">
        <v>38</v>
      </c>
      <c r="B17" s="184"/>
      <c r="C17" s="156" t="s">
        <v>206</v>
      </c>
      <c r="D17" s="322"/>
      <c r="E17" s="316"/>
      <c r="F17" s="317"/>
      <c r="G17" s="316"/>
      <c r="H17" s="318"/>
    </row>
    <row r="18" spans="1:8" ht="45.75" customHeight="1">
      <c r="A18" s="163"/>
      <c r="B18" s="184"/>
      <c r="C18" s="151" t="s">
        <v>271</v>
      </c>
      <c r="D18" s="322"/>
      <c r="E18" s="316"/>
      <c r="F18" s="317"/>
      <c r="G18" s="316"/>
      <c r="H18" s="318"/>
    </row>
    <row r="19" spans="1:8" ht="45.75" customHeight="1">
      <c r="A19" s="163" t="s">
        <v>39</v>
      </c>
      <c r="B19" s="184"/>
      <c r="C19" s="157"/>
      <c r="D19" s="322"/>
      <c r="E19" s="316"/>
      <c r="F19" s="317"/>
      <c r="G19" s="316"/>
      <c r="H19" s="318"/>
    </row>
    <row r="20" spans="1:8" ht="48" customHeight="1">
      <c r="A20" s="140" t="s">
        <v>229</v>
      </c>
      <c r="B20" s="184"/>
      <c r="C20" s="156" t="s">
        <v>206</v>
      </c>
      <c r="D20" s="325">
        <v>232278</v>
      </c>
      <c r="E20" s="316">
        <f>D20*E21/100</f>
        <v>235994.44799999997</v>
      </c>
      <c r="F20" s="316">
        <f>E20*F21/100</f>
        <v>245434.22591999997</v>
      </c>
      <c r="G20" s="316">
        <f>F20*G21/100</f>
        <v>253533.55537535995</v>
      </c>
      <c r="H20" s="316">
        <f>G20*H21/100</f>
        <v>262660.76336887287</v>
      </c>
    </row>
    <row r="21" spans="1:8" ht="46.5" customHeight="1">
      <c r="A21" s="187"/>
      <c r="B21" s="184"/>
      <c r="C21" s="151" t="s">
        <v>271</v>
      </c>
      <c r="D21" s="322">
        <v>105.5</v>
      </c>
      <c r="E21" s="316">
        <v>101.6</v>
      </c>
      <c r="F21" s="317">
        <v>104</v>
      </c>
      <c r="G21" s="316">
        <v>103.3</v>
      </c>
      <c r="H21" s="318">
        <v>103.6</v>
      </c>
    </row>
    <row r="22" spans="1:8" ht="48.75" customHeight="1">
      <c r="A22" s="186" t="s">
        <v>38</v>
      </c>
      <c r="B22" s="184"/>
      <c r="C22" s="156" t="s">
        <v>206</v>
      </c>
      <c r="D22" s="322"/>
      <c r="E22" s="316"/>
      <c r="F22" s="317"/>
      <c r="G22" s="316"/>
      <c r="H22" s="318"/>
    </row>
    <row r="23" spans="1:8" ht="46.5" customHeight="1" thickBot="1">
      <c r="A23" s="188"/>
      <c r="B23" s="184"/>
      <c r="C23" s="205" t="s">
        <v>271</v>
      </c>
      <c r="D23" s="323"/>
      <c r="E23" s="319"/>
      <c r="F23" s="320"/>
      <c r="G23" s="319"/>
      <c r="H23" s="321"/>
    </row>
    <row r="25" ht="15">
      <c r="A25" s="11" t="s">
        <v>207</v>
      </c>
    </row>
    <row r="26" ht="15">
      <c r="A26" s="11" t="s">
        <v>291</v>
      </c>
    </row>
    <row r="27" ht="15">
      <c r="A27" s="2"/>
    </row>
  </sheetData>
  <sheetProtection/>
  <mergeCells count="1">
    <mergeCell ref="F2:H2"/>
  </mergeCells>
  <printOptions/>
  <pageMargins left="0.3937007874015748" right="0.3937007874015748" top="0.3937007874015748" bottom="0.7874015748031497" header="0.5118110236220472" footer="0.5118110236220472"/>
  <pageSetup horizontalDpi="300" verticalDpi="3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1"/>
  </sheetPr>
  <dimension ref="A1:Q63"/>
  <sheetViews>
    <sheetView view="pageBreakPreview" zoomScale="60" zoomScaleNormal="75" zoomScalePageLayoutView="0" workbookViewId="0" topLeftCell="A1">
      <selection activeCell="A33" sqref="A33:IV63"/>
    </sheetView>
  </sheetViews>
  <sheetFormatPr defaultColWidth="9.00390625" defaultRowHeight="12.75"/>
  <cols>
    <col min="1" max="1" width="44.25390625" style="0" customWidth="1"/>
    <col min="2" max="2" width="16.75390625" style="28" customWidth="1"/>
    <col min="3" max="3" width="11.00390625" style="0" customWidth="1"/>
    <col min="4" max="4" width="10.875" style="0" customWidth="1"/>
    <col min="5" max="5" width="10.75390625" style="0" customWidth="1"/>
    <col min="6" max="6" width="10.375" style="0" customWidth="1"/>
    <col min="7" max="7" width="10.625" style="0" customWidth="1"/>
  </cols>
  <sheetData>
    <row r="1" spans="5:7" ht="15.75" thickBot="1">
      <c r="E1" s="2"/>
      <c r="G1" s="2"/>
    </row>
    <row r="2" spans="1:17" ht="16.5" thickBot="1">
      <c r="A2" s="100" t="s">
        <v>0</v>
      </c>
      <c r="B2" s="101" t="s">
        <v>8</v>
      </c>
      <c r="C2" s="223" t="s">
        <v>292</v>
      </c>
      <c r="D2" s="223" t="s">
        <v>293</v>
      </c>
      <c r="E2" s="336" t="s">
        <v>2</v>
      </c>
      <c r="F2" s="337"/>
      <c r="G2" s="338"/>
      <c r="H2" s="3"/>
      <c r="I2" s="3"/>
      <c r="J2" s="3"/>
      <c r="K2" s="2"/>
      <c r="L2" s="2"/>
      <c r="M2" s="2"/>
      <c r="N2" s="2"/>
      <c r="O2" s="2"/>
      <c r="P2" s="2"/>
      <c r="Q2" s="2"/>
    </row>
    <row r="3" spans="1:17" ht="16.5" thickBot="1">
      <c r="A3" s="103"/>
      <c r="B3" s="104" t="s">
        <v>9</v>
      </c>
      <c r="C3" s="104" t="s">
        <v>228</v>
      </c>
      <c r="D3" s="104" t="s">
        <v>231</v>
      </c>
      <c r="E3" s="104" t="s">
        <v>284</v>
      </c>
      <c r="F3" s="149" t="s">
        <v>309</v>
      </c>
      <c r="G3" s="104" t="s">
        <v>310</v>
      </c>
      <c r="H3" s="3"/>
      <c r="I3" s="3"/>
      <c r="J3" s="3"/>
      <c r="K3" s="2"/>
      <c r="L3" s="2"/>
      <c r="M3" s="2"/>
      <c r="N3" s="2"/>
      <c r="O3" s="2"/>
      <c r="P3" s="2"/>
      <c r="Q3" s="2"/>
    </row>
    <row r="4" spans="1:17" ht="15">
      <c r="A4" s="80"/>
      <c r="B4" s="86"/>
      <c r="C4" s="41"/>
      <c r="D4" s="25"/>
      <c r="E4" s="25"/>
      <c r="F4" s="211"/>
      <c r="G4" s="25"/>
      <c r="H4" s="3"/>
      <c r="I4" s="3"/>
      <c r="J4" s="3"/>
      <c r="K4" s="2"/>
      <c r="L4" s="2"/>
      <c r="M4" s="2"/>
      <c r="N4" s="2"/>
      <c r="O4" s="2"/>
      <c r="P4" s="2"/>
      <c r="Q4" s="2"/>
    </row>
    <row r="5" spans="1:17" ht="15.75">
      <c r="A5" s="53" t="s">
        <v>41</v>
      </c>
      <c r="B5" s="42"/>
      <c r="C5" s="15"/>
      <c r="D5" s="40"/>
      <c r="E5" s="40"/>
      <c r="F5" s="3"/>
      <c r="G5" s="40"/>
      <c r="H5" s="3"/>
      <c r="I5" s="3"/>
      <c r="J5" s="3"/>
      <c r="K5" s="2"/>
      <c r="L5" s="2"/>
      <c r="M5" s="2"/>
      <c r="N5" s="2"/>
      <c r="O5" s="2"/>
      <c r="P5" s="2"/>
      <c r="Q5" s="2"/>
    </row>
    <row r="6" spans="1:17" ht="15.75">
      <c r="A6" s="53" t="s">
        <v>42</v>
      </c>
      <c r="B6" s="42"/>
      <c r="C6" s="15"/>
      <c r="D6" s="40"/>
      <c r="E6" s="40"/>
      <c r="F6" s="3"/>
      <c r="G6" s="40"/>
      <c r="H6" s="3"/>
      <c r="I6" s="3"/>
      <c r="J6" s="3"/>
      <c r="K6" s="2"/>
      <c r="L6" s="2"/>
      <c r="M6" s="2"/>
      <c r="N6" s="2"/>
      <c r="O6" s="2"/>
      <c r="P6" s="2"/>
      <c r="Q6" s="2"/>
    </row>
    <row r="7" spans="1:17" ht="15.75">
      <c r="A7" s="81" t="s">
        <v>43</v>
      </c>
      <c r="B7" s="42"/>
      <c r="C7" s="15"/>
      <c r="D7" s="40"/>
      <c r="E7" s="40"/>
      <c r="F7" s="3"/>
      <c r="G7" s="40"/>
      <c r="H7" s="3"/>
      <c r="I7" s="3"/>
      <c r="J7" s="3"/>
      <c r="K7" s="2"/>
      <c r="L7" s="2"/>
      <c r="M7" s="2"/>
      <c r="N7" s="2"/>
      <c r="O7" s="2"/>
      <c r="P7" s="2"/>
      <c r="Q7" s="2"/>
    </row>
    <row r="8" spans="1:17" ht="23.25" customHeight="1">
      <c r="A8" s="53"/>
      <c r="B8" s="69"/>
      <c r="C8" s="49"/>
      <c r="D8" s="50"/>
      <c r="E8" s="50"/>
      <c r="F8" s="14"/>
      <c r="G8" s="50"/>
      <c r="H8" s="3"/>
      <c r="I8" s="3"/>
      <c r="J8" s="3"/>
      <c r="K8" s="2"/>
      <c r="L8" s="2"/>
      <c r="M8" s="2"/>
      <c r="N8" s="2"/>
      <c r="O8" s="2"/>
      <c r="P8" s="2"/>
      <c r="Q8" s="2"/>
    </row>
    <row r="9" spans="1:17" ht="27" customHeight="1">
      <c r="A9" s="82" t="s">
        <v>44</v>
      </c>
      <c r="B9" s="87" t="s">
        <v>247</v>
      </c>
      <c r="C9" s="279">
        <v>1051</v>
      </c>
      <c r="D9" s="280">
        <v>1050</v>
      </c>
      <c r="E9" s="280">
        <v>1000</v>
      </c>
      <c r="F9" s="281">
        <v>1000</v>
      </c>
      <c r="G9" s="280">
        <v>1000</v>
      </c>
      <c r="H9" s="3"/>
      <c r="I9" s="3"/>
      <c r="J9" s="3"/>
      <c r="K9" s="2"/>
      <c r="L9" s="2"/>
      <c r="M9" s="2"/>
      <c r="N9" s="2"/>
      <c r="O9" s="2"/>
      <c r="P9" s="2"/>
      <c r="Q9" s="2"/>
    </row>
    <row r="10" spans="1:17" ht="26.25" customHeight="1">
      <c r="A10" s="82" t="s">
        <v>46</v>
      </c>
      <c r="B10" s="87" t="s">
        <v>247</v>
      </c>
      <c r="C10" s="279">
        <v>4500</v>
      </c>
      <c r="D10" s="280">
        <v>3750</v>
      </c>
      <c r="E10" s="280">
        <v>3500</v>
      </c>
      <c r="F10" s="281">
        <v>3500</v>
      </c>
      <c r="G10" s="280">
        <v>3500</v>
      </c>
      <c r="H10" s="3"/>
      <c r="I10" s="3"/>
      <c r="J10" s="3"/>
      <c r="K10" s="2"/>
      <c r="L10" s="2"/>
      <c r="M10" s="2"/>
      <c r="N10" s="2"/>
      <c r="O10" s="2"/>
      <c r="P10" s="2"/>
      <c r="Q10" s="2"/>
    </row>
    <row r="11" spans="1:17" ht="29.25" customHeight="1">
      <c r="A11" s="82" t="s">
        <v>303</v>
      </c>
      <c r="B11" s="87" t="s">
        <v>247</v>
      </c>
      <c r="C11" s="282">
        <v>22186</v>
      </c>
      <c r="D11" s="280">
        <v>22000</v>
      </c>
      <c r="E11" s="280">
        <v>22000</v>
      </c>
      <c r="F11" s="281">
        <v>22000</v>
      </c>
      <c r="G11" s="280">
        <v>22000</v>
      </c>
      <c r="H11" s="3"/>
      <c r="I11" s="3"/>
      <c r="J11" s="3"/>
      <c r="K11" s="2"/>
      <c r="L11" s="2"/>
      <c r="M11" s="2"/>
      <c r="N11" s="2"/>
      <c r="O11" s="2"/>
      <c r="P11" s="2"/>
      <c r="Q11" s="2"/>
    </row>
    <row r="12" spans="1:17" ht="26.25" customHeight="1">
      <c r="A12" s="82" t="s">
        <v>315</v>
      </c>
      <c r="B12" s="87" t="s">
        <v>247</v>
      </c>
      <c r="C12" s="279">
        <v>404</v>
      </c>
      <c r="D12" s="280">
        <v>323</v>
      </c>
      <c r="E12" s="280">
        <v>300</v>
      </c>
      <c r="F12" s="281">
        <v>300</v>
      </c>
      <c r="G12" s="280">
        <v>300</v>
      </c>
      <c r="H12" s="3"/>
      <c r="I12" s="3"/>
      <c r="J12" s="3"/>
      <c r="K12" s="2"/>
      <c r="L12" s="2"/>
      <c r="M12" s="2"/>
      <c r="N12" s="2"/>
      <c r="O12" s="2"/>
      <c r="P12" s="2"/>
      <c r="Q12" s="2"/>
    </row>
    <row r="13" spans="1:7" ht="24" customHeight="1">
      <c r="A13" s="82" t="s">
        <v>47</v>
      </c>
      <c r="B13" s="87" t="s">
        <v>247</v>
      </c>
      <c r="C13" s="279">
        <v>8385</v>
      </c>
      <c r="D13" s="280">
        <v>8403</v>
      </c>
      <c r="E13" s="280">
        <v>8100</v>
      </c>
      <c r="F13" s="281">
        <v>8100</v>
      </c>
      <c r="G13" s="280">
        <v>8100</v>
      </c>
    </row>
    <row r="14" spans="1:7" ht="21" customHeight="1">
      <c r="A14" s="82" t="s">
        <v>314</v>
      </c>
      <c r="B14" s="87" t="s">
        <v>247</v>
      </c>
      <c r="C14" s="279">
        <v>969</v>
      </c>
      <c r="D14" s="280">
        <v>969</v>
      </c>
      <c r="E14" s="280">
        <v>1200</v>
      </c>
      <c r="F14" s="281">
        <v>1200</v>
      </c>
      <c r="G14" s="280">
        <v>1200</v>
      </c>
    </row>
    <row r="15" spans="1:7" ht="43.5" customHeight="1">
      <c r="A15" s="82" t="s">
        <v>48</v>
      </c>
      <c r="B15" s="87" t="s">
        <v>49</v>
      </c>
      <c r="C15" s="26"/>
      <c r="D15" s="73"/>
      <c r="E15" s="73"/>
      <c r="F15" s="24"/>
      <c r="G15" s="73"/>
    </row>
    <row r="16" spans="1:7" ht="33" customHeight="1">
      <c r="A16" s="82" t="s">
        <v>106</v>
      </c>
      <c r="B16" s="87" t="s">
        <v>247</v>
      </c>
      <c r="C16" s="26"/>
      <c r="D16" s="73"/>
      <c r="E16" s="73"/>
      <c r="F16" s="24"/>
      <c r="G16" s="73"/>
    </row>
    <row r="17" spans="1:7" ht="31.5" customHeight="1">
      <c r="A17" s="82" t="s">
        <v>50</v>
      </c>
      <c r="B17" s="87" t="s">
        <v>247</v>
      </c>
      <c r="C17" s="26"/>
      <c r="D17" s="73"/>
      <c r="E17" s="73"/>
      <c r="F17" s="24"/>
      <c r="G17" s="73"/>
    </row>
    <row r="18" spans="1:7" ht="30" customHeight="1">
      <c r="A18" s="83" t="s">
        <v>51</v>
      </c>
      <c r="B18" s="87" t="s">
        <v>247</v>
      </c>
      <c r="C18" s="26"/>
      <c r="D18" s="73"/>
      <c r="E18" s="73"/>
      <c r="F18" s="24"/>
      <c r="G18" s="73"/>
    </row>
    <row r="19" spans="1:7" ht="51" customHeight="1">
      <c r="A19" s="82" t="s">
        <v>52</v>
      </c>
      <c r="B19" s="87" t="s">
        <v>247</v>
      </c>
      <c r="C19" s="26"/>
      <c r="D19" s="73"/>
      <c r="E19" s="73"/>
      <c r="F19" s="24"/>
      <c r="G19" s="73"/>
    </row>
    <row r="20" spans="1:7" ht="30.75" customHeight="1">
      <c r="A20" s="82" t="s">
        <v>304</v>
      </c>
      <c r="B20" s="87" t="s">
        <v>105</v>
      </c>
      <c r="C20" s="26"/>
      <c r="D20" s="73"/>
      <c r="E20" s="73"/>
      <c r="F20" s="24"/>
      <c r="G20" s="73"/>
    </row>
    <row r="21" spans="1:7" ht="34.5" customHeight="1">
      <c r="A21" s="84" t="s">
        <v>53</v>
      </c>
      <c r="B21" s="87" t="s">
        <v>105</v>
      </c>
      <c r="C21" s="26"/>
      <c r="D21" s="73"/>
      <c r="E21" s="73"/>
      <c r="F21" s="24"/>
      <c r="G21" s="73"/>
    </row>
    <row r="22" spans="1:7" ht="29.25" customHeight="1">
      <c r="A22" s="82" t="s">
        <v>54</v>
      </c>
      <c r="B22" s="87" t="s">
        <v>105</v>
      </c>
      <c r="C22" s="26"/>
      <c r="D22" s="73"/>
      <c r="E22" s="73"/>
      <c r="F22" s="24"/>
      <c r="G22" s="73"/>
    </row>
    <row r="23" spans="1:7" ht="24" customHeight="1">
      <c r="A23" s="82" t="s">
        <v>55</v>
      </c>
      <c r="B23" s="87" t="s">
        <v>105</v>
      </c>
      <c r="C23" s="26"/>
      <c r="D23" s="73"/>
      <c r="E23" s="73"/>
      <c r="F23" s="24"/>
      <c r="G23" s="73"/>
    </row>
    <row r="24" spans="1:7" ht="26.25" customHeight="1">
      <c r="A24" s="82" t="s">
        <v>56</v>
      </c>
      <c r="B24" s="87" t="s">
        <v>105</v>
      </c>
      <c r="C24" s="26"/>
      <c r="D24" s="73"/>
      <c r="E24" s="73"/>
      <c r="F24" s="24"/>
      <c r="G24" s="73"/>
    </row>
    <row r="25" spans="1:7" ht="29.25" customHeight="1">
      <c r="A25" s="82" t="s">
        <v>57</v>
      </c>
      <c r="B25" s="87" t="s">
        <v>105</v>
      </c>
      <c r="C25" s="26"/>
      <c r="D25" s="73"/>
      <c r="E25" s="73"/>
      <c r="F25" s="24"/>
      <c r="G25" s="73"/>
    </row>
    <row r="26" spans="1:7" ht="48" customHeight="1">
      <c r="A26" s="82" t="s">
        <v>58</v>
      </c>
      <c r="B26" s="87" t="s">
        <v>105</v>
      </c>
      <c r="C26" s="26"/>
      <c r="D26" s="73"/>
      <c r="E26" s="73"/>
      <c r="F26" s="24"/>
      <c r="G26" s="73"/>
    </row>
    <row r="27" spans="1:7" ht="46.5" customHeight="1">
      <c r="A27" s="82" t="s">
        <v>59</v>
      </c>
      <c r="B27" s="87" t="s">
        <v>105</v>
      </c>
      <c r="C27" s="26"/>
      <c r="D27" s="73"/>
      <c r="E27" s="73"/>
      <c r="F27" s="24"/>
      <c r="G27" s="73"/>
    </row>
    <row r="28" spans="1:7" ht="45.75" customHeight="1">
      <c r="A28" s="82" t="s">
        <v>60</v>
      </c>
      <c r="B28" s="87" t="s">
        <v>105</v>
      </c>
      <c r="C28" s="26"/>
      <c r="D28" s="73"/>
      <c r="E28" s="73"/>
      <c r="F28" s="24"/>
      <c r="G28" s="73"/>
    </row>
    <row r="29" spans="1:7" ht="18" customHeight="1">
      <c r="A29" s="82" t="s">
        <v>61</v>
      </c>
      <c r="B29" s="87" t="s">
        <v>105</v>
      </c>
      <c r="C29" s="26"/>
      <c r="D29" s="73"/>
      <c r="E29" s="73"/>
      <c r="F29" s="24"/>
      <c r="G29" s="73"/>
    </row>
    <row r="30" spans="1:7" ht="32.25" customHeight="1">
      <c r="A30" s="82" t="s">
        <v>62</v>
      </c>
      <c r="B30" s="87" t="s">
        <v>63</v>
      </c>
      <c r="C30" s="26"/>
      <c r="D30" s="73"/>
      <c r="E30" s="73"/>
      <c r="F30" s="24"/>
      <c r="G30" s="73"/>
    </row>
    <row r="31" spans="1:7" ht="30.75" customHeight="1">
      <c r="A31" s="82" t="s">
        <v>64</v>
      </c>
      <c r="B31" s="87" t="s">
        <v>65</v>
      </c>
      <c r="C31" s="26"/>
      <c r="D31" s="73"/>
      <c r="E31" s="73"/>
      <c r="F31" s="24"/>
      <c r="G31" s="73"/>
    </row>
    <row r="32" spans="1:7" ht="27.75" customHeight="1">
      <c r="A32" s="82" t="s">
        <v>66</v>
      </c>
      <c r="B32" s="87" t="s">
        <v>67</v>
      </c>
      <c r="C32" s="26"/>
      <c r="D32" s="73"/>
      <c r="E32" s="73"/>
      <c r="F32" s="24"/>
      <c r="G32" s="73"/>
    </row>
    <row r="33" spans="1:7" ht="27" customHeight="1" hidden="1">
      <c r="A33" s="82" t="s">
        <v>68</v>
      </c>
      <c r="B33" s="87" t="s">
        <v>69</v>
      </c>
      <c r="C33" s="26"/>
      <c r="D33" s="73"/>
      <c r="E33" s="73"/>
      <c r="F33" s="24"/>
      <c r="G33" s="73"/>
    </row>
    <row r="34" spans="1:7" ht="23.25" customHeight="1" hidden="1">
      <c r="A34" s="82" t="s">
        <v>70</v>
      </c>
      <c r="B34" s="87" t="s">
        <v>247</v>
      </c>
      <c r="C34" s="26"/>
      <c r="D34" s="73"/>
      <c r="E34" s="73"/>
      <c r="F34" s="24"/>
      <c r="G34" s="73"/>
    </row>
    <row r="35" spans="1:7" ht="24.75" customHeight="1" hidden="1">
      <c r="A35" s="82" t="s">
        <v>71</v>
      </c>
      <c r="B35" s="87" t="s">
        <v>247</v>
      </c>
      <c r="C35" s="26"/>
      <c r="D35" s="73"/>
      <c r="E35" s="73"/>
      <c r="F35" s="24"/>
      <c r="G35" s="73"/>
    </row>
    <row r="36" spans="1:7" ht="15.75" customHeight="1" hidden="1">
      <c r="A36" s="82" t="s">
        <v>72</v>
      </c>
      <c r="B36" s="87" t="s">
        <v>247</v>
      </c>
      <c r="C36" s="26"/>
      <c r="D36" s="73"/>
      <c r="E36" s="73"/>
      <c r="F36" s="24"/>
      <c r="G36" s="73"/>
    </row>
    <row r="37" spans="1:7" ht="23.25" customHeight="1" hidden="1">
      <c r="A37" s="82" t="s">
        <v>73</v>
      </c>
      <c r="B37" s="87" t="s">
        <v>247</v>
      </c>
      <c r="C37" s="26"/>
      <c r="D37" s="73"/>
      <c r="E37" s="73"/>
      <c r="F37" s="24"/>
      <c r="G37" s="73"/>
    </row>
    <row r="38" spans="1:7" ht="48" customHeight="1" hidden="1">
      <c r="A38" s="82" t="s">
        <v>74</v>
      </c>
      <c r="B38" s="87" t="s">
        <v>247</v>
      </c>
      <c r="C38" s="26"/>
      <c r="D38" s="73"/>
      <c r="E38" s="73"/>
      <c r="F38" s="24"/>
      <c r="G38" s="73"/>
    </row>
    <row r="39" spans="1:7" ht="24.75" customHeight="1" hidden="1">
      <c r="A39" s="82" t="s">
        <v>75</v>
      </c>
      <c r="B39" s="87" t="s">
        <v>247</v>
      </c>
      <c r="C39" s="26"/>
      <c r="D39" s="73"/>
      <c r="E39" s="73"/>
      <c r="F39" s="24"/>
      <c r="G39" s="73"/>
    </row>
    <row r="40" spans="1:7" ht="38.25" customHeight="1" hidden="1">
      <c r="A40" s="82" t="s">
        <v>76</v>
      </c>
      <c r="B40" s="87" t="s">
        <v>65</v>
      </c>
      <c r="C40" s="26"/>
      <c r="D40" s="73"/>
      <c r="E40" s="73"/>
      <c r="F40" s="24"/>
      <c r="G40" s="73"/>
    </row>
    <row r="41" spans="1:7" ht="24.75" customHeight="1" hidden="1">
      <c r="A41" s="82" t="s">
        <v>77</v>
      </c>
      <c r="B41" s="87" t="s">
        <v>65</v>
      </c>
      <c r="C41" s="26"/>
      <c r="D41" s="73"/>
      <c r="E41" s="73"/>
      <c r="F41" s="24"/>
      <c r="G41" s="73"/>
    </row>
    <row r="42" spans="1:7" ht="23.25" customHeight="1" hidden="1">
      <c r="A42" s="82" t="s">
        <v>78</v>
      </c>
      <c r="B42" s="87" t="s">
        <v>45</v>
      </c>
      <c r="C42" s="26"/>
      <c r="D42" s="73"/>
      <c r="E42" s="73"/>
      <c r="F42" s="24"/>
      <c r="G42" s="73"/>
    </row>
    <row r="43" spans="1:7" ht="27.75" customHeight="1" hidden="1">
      <c r="A43" s="82" t="s">
        <v>79</v>
      </c>
      <c r="B43" s="87" t="s">
        <v>80</v>
      </c>
      <c r="C43" s="26"/>
      <c r="D43" s="73"/>
      <c r="E43" s="73"/>
      <c r="F43" s="24"/>
      <c r="G43" s="73"/>
    </row>
    <row r="44" spans="1:7" ht="34.5" customHeight="1" hidden="1">
      <c r="A44" s="82" t="s">
        <v>81</v>
      </c>
      <c r="B44" s="87" t="s">
        <v>80</v>
      </c>
      <c r="C44" s="26"/>
      <c r="D44" s="73"/>
      <c r="E44" s="73"/>
      <c r="F44" s="24"/>
      <c r="G44" s="73"/>
    </row>
    <row r="45" spans="1:7" ht="38.25" customHeight="1" hidden="1">
      <c r="A45" s="82" t="s">
        <v>82</v>
      </c>
      <c r="B45" s="87" t="s">
        <v>80</v>
      </c>
      <c r="C45" s="26"/>
      <c r="D45" s="73"/>
      <c r="E45" s="73"/>
      <c r="F45" s="24"/>
      <c r="G45" s="73"/>
    </row>
    <row r="46" spans="1:7" ht="32.25" customHeight="1" hidden="1">
      <c r="A46" s="82" t="s">
        <v>83</v>
      </c>
      <c r="B46" s="87" t="s">
        <v>80</v>
      </c>
      <c r="C46" s="26"/>
      <c r="D46" s="73"/>
      <c r="E46" s="73"/>
      <c r="F46" s="24"/>
      <c r="G46" s="73"/>
    </row>
    <row r="47" spans="1:7" ht="27.75" customHeight="1" hidden="1">
      <c r="A47" s="82" t="s">
        <v>84</v>
      </c>
      <c r="B47" s="87" t="s">
        <v>45</v>
      </c>
      <c r="C47" s="26"/>
      <c r="D47" s="73"/>
      <c r="E47" s="73"/>
      <c r="F47" s="24"/>
      <c r="G47" s="73"/>
    </row>
    <row r="48" spans="1:7" ht="15.75" customHeight="1" hidden="1">
      <c r="A48" s="82" t="s">
        <v>85</v>
      </c>
      <c r="B48" s="87" t="s">
        <v>45</v>
      </c>
      <c r="C48" s="26"/>
      <c r="D48" s="73"/>
      <c r="E48" s="73"/>
      <c r="F48" s="24"/>
      <c r="G48" s="73"/>
    </row>
    <row r="49" spans="1:7" ht="24.75" customHeight="1" hidden="1">
      <c r="A49" s="82" t="s">
        <v>86</v>
      </c>
      <c r="B49" s="87" t="s">
        <v>87</v>
      </c>
      <c r="C49" s="26"/>
      <c r="D49" s="73"/>
      <c r="E49" s="73"/>
      <c r="F49" s="24"/>
      <c r="G49" s="73"/>
    </row>
    <row r="50" spans="1:7" ht="26.25" customHeight="1" hidden="1">
      <c r="A50" s="82" t="s">
        <v>88</v>
      </c>
      <c r="B50" s="87" t="s">
        <v>65</v>
      </c>
      <c r="C50" s="26"/>
      <c r="D50" s="73"/>
      <c r="E50" s="73"/>
      <c r="F50" s="24"/>
      <c r="G50" s="73"/>
    </row>
    <row r="51" spans="1:7" ht="29.25" customHeight="1" hidden="1">
      <c r="A51" s="82" t="s">
        <v>89</v>
      </c>
      <c r="B51" s="87" t="s">
        <v>65</v>
      </c>
      <c r="C51" s="26"/>
      <c r="D51" s="73"/>
      <c r="E51" s="73"/>
      <c r="F51" s="24"/>
      <c r="G51" s="73"/>
    </row>
    <row r="52" spans="1:7" ht="32.25" customHeight="1" hidden="1">
      <c r="A52" s="82" t="s">
        <v>90</v>
      </c>
      <c r="B52" s="87" t="s">
        <v>65</v>
      </c>
      <c r="C52" s="26"/>
      <c r="D52" s="73"/>
      <c r="E52" s="73"/>
      <c r="F52" s="24"/>
      <c r="G52" s="73"/>
    </row>
    <row r="53" spans="1:7" ht="30" customHeight="1" hidden="1">
      <c r="A53" s="82" t="s">
        <v>91</v>
      </c>
      <c r="B53" s="87" t="s">
        <v>65</v>
      </c>
      <c r="C53" s="26"/>
      <c r="D53" s="73"/>
      <c r="E53" s="73"/>
      <c r="F53" s="24"/>
      <c r="G53" s="73"/>
    </row>
    <row r="54" spans="1:7" ht="27.75" customHeight="1" hidden="1">
      <c r="A54" s="82" t="s">
        <v>92</v>
      </c>
      <c r="B54" s="87" t="s">
        <v>65</v>
      </c>
      <c r="C54" s="26"/>
      <c r="D54" s="73"/>
      <c r="E54" s="73"/>
      <c r="F54" s="24"/>
      <c r="G54" s="73"/>
    </row>
    <row r="55" spans="1:7" ht="33.75" customHeight="1" hidden="1">
      <c r="A55" s="82" t="s">
        <v>93</v>
      </c>
      <c r="B55" s="87" t="s">
        <v>94</v>
      </c>
      <c r="C55" s="26"/>
      <c r="D55" s="73"/>
      <c r="E55" s="73"/>
      <c r="F55" s="24"/>
      <c r="G55" s="73"/>
    </row>
    <row r="56" spans="1:7" ht="26.25" customHeight="1" hidden="1">
      <c r="A56" s="82" t="s">
        <v>95</v>
      </c>
      <c r="B56" s="87" t="s">
        <v>87</v>
      </c>
      <c r="C56" s="26"/>
      <c r="D56" s="73"/>
      <c r="E56" s="73"/>
      <c r="F56" s="24"/>
      <c r="G56" s="73"/>
    </row>
    <row r="57" spans="1:7" ht="29.25" customHeight="1" hidden="1">
      <c r="A57" s="82" t="s">
        <v>96</v>
      </c>
      <c r="B57" s="87" t="s">
        <v>65</v>
      </c>
      <c r="C57" s="26"/>
      <c r="D57" s="73"/>
      <c r="E57" s="73"/>
      <c r="F57" s="24"/>
      <c r="G57" s="73"/>
    </row>
    <row r="58" spans="1:7" ht="18" customHeight="1" hidden="1">
      <c r="A58" s="82" t="s">
        <v>97</v>
      </c>
      <c r="B58" s="87" t="s">
        <v>87</v>
      </c>
      <c r="C58" s="26"/>
      <c r="D58" s="73"/>
      <c r="E58" s="73"/>
      <c r="F58" s="24"/>
      <c r="G58" s="73"/>
    </row>
    <row r="59" spans="1:7" ht="30" customHeight="1" hidden="1">
      <c r="A59" s="82" t="s">
        <v>98</v>
      </c>
      <c r="B59" s="87" t="s">
        <v>99</v>
      </c>
      <c r="C59" s="26"/>
      <c r="D59" s="73"/>
      <c r="E59" s="73"/>
      <c r="F59" s="24"/>
      <c r="G59" s="73"/>
    </row>
    <row r="60" spans="1:7" ht="15" hidden="1">
      <c r="A60" s="82" t="s">
        <v>100</v>
      </c>
      <c r="B60" s="87"/>
      <c r="C60" s="26"/>
      <c r="D60" s="73"/>
      <c r="E60" s="73"/>
      <c r="F60" s="24"/>
      <c r="G60" s="73"/>
    </row>
    <row r="61" spans="1:7" ht="20.25" customHeight="1" hidden="1">
      <c r="A61" s="84" t="s">
        <v>101</v>
      </c>
      <c r="B61" s="87" t="s">
        <v>102</v>
      </c>
      <c r="C61" s="26"/>
      <c r="D61" s="73"/>
      <c r="E61" s="73"/>
      <c r="F61" s="24"/>
      <c r="G61" s="73"/>
    </row>
    <row r="62" spans="1:7" ht="19.5" customHeight="1" hidden="1">
      <c r="A62" s="84" t="s">
        <v>103</v>
      </c>
      <c r="B62" s="87" t="s">
        <v>102</v>
      </c>
      <c r="C62" s="26"/>
      <c r="D62" s="73"/>
      <c r="E62" s="73"/>
      <c r="F62" s="24"/>
      <c r="G62" s="73"/>
    </row>
    <row r="63" spans="1:7" ht="20.25" customHeight="1" hidden="1" thickBot="1">
      <c r="A63" s="85" t="s">
        <v>104</v>
      </c>
      <c r="B63" s="88" t="s">
        <v>102</v>
      </c>
      <c r="C63" s="61"/>
      <c r="D63" s="78"/>
      <c r="E63" s="78"/>
      <c r="F63" s="63"/>
      <c r="G63" s="78"/>
    </row>
  </sheetData>
  <sheetProtection/>
  <mergeCells count="1">
    <mergeCell ref="E2:G2"/>
  </mergeCells>
  <printOptions/>
  <pageMargins left="0.3937007874015748" right="0.3937007874015748" top="0.3937007874015748" bottom="0.7874015748031497" header="0.5118110236220472" footer="0.5118110236220472"/>
  <pageSetup horizontalDpi="300" verticalDpi="3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1"/>
  </sheetPr>
  <dimension ref="A1:R142"/>
  <sheetViews>
    <sheetView view="pageBreakPreview" zoomScale="60" zoomScaleNormal="75" zoomScalePageLayoutView="0" workbookViewId="0" topLeftCell="A1">
      <selection activeCell="G5" sqref="G5:G6"/>
    </sheetView>
  </sheetViews>
  <sheetFormatPr defaultColWidth="9.00390625" defaultRowHeight="12.75"/>
  <cols>
    <col min="1" max="1" width="40.375" style="0" customWidth="1"/>
    <col min="2" max="2" width="0.12890625" style="0" hidden="1" customWidth="1"/>
    <col min="3" max="3" width="19.125" style="128" customWidth="1"/>
    <col min="4" max="4" width="12.375" style="76" customWidth="1"/>
    <col min="5" max="5" width="11.75390625" style="76" customWidth="1"/>
    <col min="6" max="6" width="12.375" style="76" customWidth="1"/>
    <col min="7" max="7" width="11.75390625" style="76" customWidth="1"/>
    <col min="8" max="8" width="11.25390625" style="76" customWidth="1"/>
  </cols>
  <sheetData>
    <row r="1" spans="1:8" ht="15.75" thickBot="1">
      <c r="A1" s="1"/>
      <c r="B1" s="1"/>
      <c r="C1" s="12"/>
      <c r="D1" s="1"/>
      <c r="E1" s="1"/>
      <c r="F1" s="3"/>
      <c r="G1" s="1"/>
      <c r="H1" s="3"/>
    </row>
    <row r="2" spans="1:18" ht="16.5" thickBot="1">
      <c r="A2" s="100" t="s">
        <v>0</v>
      </c>
      <c r="B2" s="102" t="s">
        <v>1</v>
      </c>
      <c r="C2" s="101" t="s">
        <v>8</v>
      </c>
      <c r="D2" s="223" t="s">
        <v>292</v>
      </c>
      <c r="E2" s="223" t="s">
        <v>293</v>
      </c>
      <c r="F2" s="336" t="s">
        <v>2</v>
      </c>
      <c r="G2" s="337"/>
      <c r="H2" s="338"/>
      <c r="I2" s="3"/>
      <c r="J2" s="3"/>
      <c r="K2" s="3"/>
      <c r="L2" s="2"/>
      <c r="M2" s="2"/>
      <c r="N2" s="2"/>
      <c r="O2" s="2"/>
      <c r="P2" s="2"/>
      <c r="Q2" s="2"/>
      <c r="R2" s="2"/>
    </row>
    <row r="3" spans="1:18" ht="16.5" thickBot="1">
      <c r="A3" s="103"/>
      <c r="B3" s="112"/>
      <c r="C3" s="104" t="s">
        <v>9</v>
      </c>
      <c r="D3" s="104" t="s">
        <v>228</v>
      </c>
      <c r="E3" s="104" t="s">
        <v>231</v>
      </c>
      <c r="F3" s="104" t="s">
        <v>284</v>
      </c>
      <c r="G3" s="149" t="s">
        <v>309</v>
      </c>
      <c r="H3" s="104" t="s">
        <v>310</v>
      </c>
      <c r="I3" s="3"/>
      <c r="J3" s="3"/>
      <c r="K3" s="3"/>
      <c r="L3" s="2"/>
      <c r="M3" s="2"/>
      <c r="N3" s="2"/>
      <c r="O3" s="2"/>
      <c r="P3" s="2"/>
      <c r="Q3" s="2"/>
      <c r="R3" s="2"/>
    </row>
    <row r="4" spans="1:18" ht="15">
      <c r="A4" s="4"/>
      <c r="B4" s="89"/>
      <c r="C4" s="86"/>
      <c r="D4" s="25"/>
      <c r="E4" s="25"/>
      <c r="F4" s="25"/>
      <c r="G4" s="25"/>
      <c r="H4" s="25"/>
      <c r="I4" s="3"/>
      <c r="J4" s="3"/>
      <c r="K4" s="3"/>
      <c r="L4" s="2"/>
      <c r="M4" s="2"/>
      <c r="N4" s="2"/>
      <c r="O4" s="2"/>
      <c r="P4" s="2"/>
      <c r="Q4" s="2"/>
      <c r="R4" s="2"/>
    </row>
    <row r="5" spans="1:18" ht="15.75">
      <c r="A5" s="129" t="s">
        <v>107</v>
      </c>
      <c r="B5" s="14"/>
      <c r="C5" s="68"/>
      <c r="D5" s="50"/>
      <c r="E5" s="50"/>
      <c r="F5" s="50"/>
      <c r="G5" s="50"/>
      <c r="H5" s="50"/>
      <c r="I5" s="3"/>
      <c r="J5" s="3"/>
      <c r="K5" s="3"/>
      <c r="L5" s="2"/>
      <c r="M5" s="2"/>
      <c r="N5" s="2"/>
      <c r="O5" s="2"/>
      <c r="P5" s="2"/>
      <c r="Q5" s="2"/>
      <c r="R5" s="2"/>
    </row>
    <row r="6" spans="1:18" ht="0.75" customHeight="1">
      <c r="A6" s="19"/>
      <c r="B6" s="3"/>
      <c r="C6" s="42"/>
      <c r="D6" s="40"/>
      <c r="E6" s="40"/>
      <c r="F6" s="40"/>
      <c r="G6" s="40"/>
      <c r="H6" s="40"/>
      <c r="I6" s="3"/>
      <c r="J6" s="3"/>
      <c r="K6" s="3"/>
      <c r="L6" s="2"/>
      <c r="M6" s="2"/>
      <c r="N6" s="2"/>
      <c r="O6" s="2"/>
      <c r="P6" s="2"/>
      <c r="Q6" s="2"/>
      <c r="R6" s="2"/>
    </row>
    <row r="7" spans="1:18" ht="62.25" customHeight="1">
      <c r="A7" s="22" t="s">
        <v>108</v>
      </c>
      <c r="B7" s="3"/>
      <c r="C7" s="141" t="s">
        <v>305</v>
      </c>
      <c r="D7" s="272">
        <v>0</v>
      </c>
      <c r="E7" s="272">
        <v>50000</v>
      </c>
      <c r="F7" s="272">
        <f>E7*1.048</f>
        <v>52400</v>
      </c>
      <c r="G7" s="272">
        <f>F7*1.047</f>
        <v>54862.799999999996</v>
      </c>
      <c r="H7" s="272">
        <f>G7*1.047</f>
        <v>57441.351599999995</v>
      </c>
      <c r="I7" s="3"/>
      <c r="J7" s="3"/>
      <c r="K7" s="3"/>
      <c r="L7" s="2"/>
      <c r="M7" s="2"/>
      <c r="N7" s="2"/>
      <c r="O7" s="2"/>
      <c r="P7" s="2"/>
      <c r="Q7" s="2"/>
      <c r="R7" s="2"/>
    </row>
    <row r="8" spans="1:18" ht="47.25" customHeight="1">
      <c r="A8" s="21"/>
      <c r="B8" s="52"/>
      <c r="C8" s="151" t="s">
        <v>271</v>
      </c>
      <c r="D8" s="273">
        <v>0</v>
      </c>
      <c r="E8" s="273">
        <v>0</v>
      </c>
      <c r="F8" s="273">
        <v>104.8</v>
      </c>
      <c r="G8" s="273">
        <v>104.7</v>
      </c>
      <c r="H8" s="273">
        <v>104.7</v>
      </c>
      <c r="I8" s="3"/>
      <c r="J8" s="3"/>
      <c r="K8" s="3"/>
      <c r="L8" s="2"/>
      <c r="M8" s="2"/>
      <c r="N8" s="2"/>
      <c r="O8" s="2"/>
      <c r="P8" s="2"/>
      <c r="Q8" s="2"/>
      <c r="R8" s="2"/>
    </row>
    <row r="9" spans="1:18" ht="60" customHeight="1">
      <c r="A9" s="22" t="s">
        <v>109</v>
      </c>
      <c r="B9" s="52"/>
      <c r="C9" s="141" t="s">
        <v>305</v>
      </c>
      <c r="D9" s="273">
        <v>12231</v>
      </c>
      <c r="E9" s="273">
        <f>D9*1.074</f>
        <v>13136.094000000001</v>
      </c>
      <c r="F9" s="273">
        <f>E9*F10/100</f>
        <v>14042.484486000003</v>
      </c>
      <c r="G9" s="273">
        <f>F9*G10/100</f>
        <v>15011.415915534006</v>
      </c>
      <c r="H9" s="273">
        <f>G9*H10/100</f>
        <v>16017.180781874784</v>
      </c>
      <c r="I9" s="3"/>
      <c r="J9" s="3"/>
      <c r="K9" s="3"/>
      <c r="L9" s="2"/>
      <c r="M9" s="2"/>
      <c r="N9" s="2"/>
      <c r="O9" s="2"/>
      <c r="P9" s="2"/>
      <c r="Q9" s="2"/>
      <c r="R9" s="2"/>
    </row>
    <row r="10" spans="1:18" ht="45" customHeight="1">
      <c r="A10" s="33"/>
      <c r="B10" s="52"/>
      <c r="C10" s="151" t="s">
        <v>271</v>
      </c>
      <c r="D10" s="273">
        <v>102.4</v>
      </c>
      <c r="E10" s="273">
        <v>107.4</v>
      </c>
      <c r="F10" s="273">
        <v>106.9</v>
      </c>
      <c r="G10" s="273">
        <v>106.9</v>
      </c>
      <c r="H10" s="273">
        <v>106.7</v>
      </c>
      <c r="I10" s="3"/>
      <c r="J10" s="3"/>
      <c r="K10" s="3"/>
      <c r="L10" s="2"/>
      <c r="M10" s="2"/>
      <c r="N10" s="2"/>
      <c r="O10" s="2"/>
      <c r="P10" s="2"/>
      <c r="Q10" s="2"/>
      <c r="R10" s="2"/>
    </row>
    <row r="11" spans="1:18" ht="60.75" customHeight="1">
      <c r="A11" s="30" t="s">
        <v>200</v>
      </c>
      <c r="B11" s="52"/>
      <c r="C11" s="141" t="s">
        <v>305</v>
      </c>
      <c r="D11" s="273">
        <v>4482.7</v>
      </c>
      <c r="E11" s="273">
        <v>4467.3</v>
      </c>
      <c r="F11" s="273">
        <f>E11*1.069</f>
        <v>4775.5437</v>
      </c>
      <c r="G11" s="273">
        <f>F11*1.069</f>
        <v>5105.0562153</v>
      </c>
      <c r="H11" s="273">
        <f>G11*1.065</f>
        <v>5436.884869294499</v>
      </c>
      <c r="I11" s="3"/>
      <c r="J11" s="3"/>
      <c r="K11" s="3"/>
      <c r="L11" s="2"/>
      <c r="M11" s="2"/>
      <c r="N11" s="2"/>
      <c r="O11" s="2"/>
      <c r="P11" s="2"/>
      <c r="Q11" s="2"/>
      <c r="R11" s="2"/>
    </row>
    <row r="12" spans="1:18" ht="45" customHeight="1" thickBot="1">
      <c r="A12" s="225"/>
      <c r="B12" s="226"/>
      <c r="C12" s="205" t="s">
        <v>271</v>
      </c>
      <c r="D12" s="274">
        <v>100</v>
      </c>
      <c r="E12" s="274">
        <v>99.7</v>
      </c>
      <c r="F12" s="274">
        <v>106.9</v>
      </c>
      <c r="G12" s="274">
        <v>106.9</v>
      </c>
      <c r="H12" s="274">
        <v>106.5</v>
      </c>
      <c r="I12" s="3"/>
      <c r="J12" s="3"/>
      <c r="K12" s="3"/>
      <c r="L12" s="2"/>
      <c r="M12" s="2"/>
      <c r="N12" s="2"/>
      <c r="O12" s="2"/>
      <c r="P12" s="2"/>
      <c r="Q12" s="2"/>
      <c r="R12" s="2"/>
    </row>
    <row r="13" spans="1:8" ht="12.75">
      <c r="A13" s="1"/>
      <c r="B13" s="1"/>
      <c r="C13" s="12"/>
      <c r="D13" s="1"/>
      <c r="E13" s="1"/>
      <c r="F13" s="1"/>
      <c r="G13" s="1"/>
      <c r="H13" s="1"/>
    </row>
    <row r="14" spans="1:8" ht="15">
      <c r="A14" s="10" t="s">
        <v>207</v>
      </c>
      <c r="B14" s="1"/>
      <c r="C14" s="12"/>
      <c r="D14" s="1"/>
      <c r="E14" s="1"/>
      <c r="F14" s="1"/>
      <c r="G14" s="1"/>
      <c r="H14" s="1"/>
    </row>
    <row r="15" spans="1:8" ht="15">
      <c r="A15" s="11" t="s">
        <v>291</v>
      </c>
      <c r="C15" s="12"/>
      <c r="D15" s="1"/>
      <c r="E15" s="1"/>
      <c r="F15" s="1"/>
      <c r="G15" s="1"/>
      <c r="H15" s="1"/>
    </row>
    <row r="16" spans="1:8" ht="15">
      <c r="A16" s="2"/>
      <c r="C16" s="12"/>
      <c r="D16" s="1"/>
      <c r="E16" s="1"/>
      <c r="F16" s="1"/>
      <c r="G16" s="1"/>
      <c r="H16" s="1"/>
    </row>
    <row r="17" spans="3:8" ht="12.75">
      <c r="C17" s="12"/>
      <c r="D17" s="1"/>
      <c r="E17" s="1"/>
      <c r="F17" s="1"/>
      <c r="G17" s="1"/>
      <c r="H17" s="1"/>
    </row>
    <row r="18" spans="3:8" ht="12.75">
      <c r="C18" s="12"/>
      <c r="D18" s="1"/>
      <c r="E18" s="1"/>
      <c r="F18" s="1"/>
      <c r="G18" s="1"/>
      <c r="H18" s="1"/>
    </row>
    <row r="19" spans="3:8" ht="12.75">
      <c r="C19" s="12"/>
      <c r="D19" s="1"/>
      <c r="E19" s="1"/>
      <c r="F19" s="1"/>
      <c r="G19" s="1"/>
      <c r="H19" s="1"/>
    </row>
    <row r="20" spans="3:8" ht="12.75">
      <c r="C20" s="12"/>
      <c r="D20" s="1"/>
      <c r="E20" s="1"/>
      <c r="F20" s="1"/>
      <c r="G20" s="1"/>
      <c r="H20" s="1"/>
    </row>
    <row r="21" spans="3:8" ht="12.75">
      <c r="C21" s="12"/>
      <c r="D21" s="1"/>
      <c r="E21" s="1"/>
      <c r="F21" s="1"/>
      <c r="G21" s="1"/>
      <c r="H21" s="1"/>
    </row>
    <row r="22" spans="3:8" ht="12.75">
      <c r="C22" s="12"/>
      <c r="D22" s="1"/>
      <c r="E22" s="1"/>
      <c r="F22" s="1"/>
      <c r="G22" s="1"/>
      <c r="H22" s="1"/>
    </row>
    <row r="23" spans="3:8" ht="12.75">
      <c r="C23" s="12"/>
      <c r="D23" s="1"/>
      <c r="E23" s="1"/>
      <c r="F23" s="1"/>
      <c r="G23" s="1"/>
      <c r="H23" s="1"/>
    </row>
    <row r="24" spans="3:8" ht="12.75">
      <c r="C24" s="12"/>
      <c r="D24" s="1"/>
      <c r="E24" s="1"/>
      <c r="F24" s="1"/>
      <c r="G24" s="1"/>
      <c r="H24" s="1"/>
    </row>
    <row r="25" spans="3:8" ht="12.75">
      <c r="C25" s="12"/>
      <c r="D25" s="1"/>
      <c r="E25" s="1"/>
      <c r="F25" s="1"/>
      <c r="G25" s="1"/>
      <c r="H25" s="1"/>
    </row>
    <row r="26" spans="3:8" ht="12.75">
      <c r="C26" s="12"/>
      <c r="D26" s="1"/>
      <c r="E26" s="1"/>
      <c r="F26" s="1"/>
      <c r="G26" s="1"/>
      <c r="H26" s="1"/>
    </row>
    <row r="27" spans="3:8" ht="12.75">
      <c r="C27" s="12"/>
      <c r="D27" s="1"/>
      <c r="E27" s="1"/>
      <c r="F27" s="1"/>
      <c r="G27" s="1"/>
      <c r="H27" s="1"/>
    </row>
    <row r="28" spans="3:8" ht="12.75">
      <c r="C28" s="12"/>
      <c r="D28" s="1"/>
      <c r="E28" s="1"/>
      <c r="F28" s="1"/>
      <c r="G28" s="1"/>
      <c r="H28" s="1"/>
    </row>
    <row r="29" spans="3:8" ht="12.75">
      <c r="C29" s="12"/>
      <c r="D29" s="1"/>
      <c r="E29" s="1"/>
      <c r="F29" s="1"/>
      <c r="G29" s="1"/>
      <c r="H29" s="1"/>
    </row>
    <row r="30" spans="3:8" ht="12.75">
      <c r="C30" s="12"/>
      <c r="D30" s="1"/>
      <c r="E30" s="1"/>
      <c r="F30" s="1"/>
      <c r="G30" s="1"/>
      <c r="H30" s="1"/>
    </row>
    <row r="31" spans="3:8" ht="12.75">
      <c r="C31" s="12"/>
      <c r="D31" s="1"/>
      <c r="E31" s="1"/>
      <c r="F31" s="1"/>
      <c r="G31" s="1"/>
      <c r="H31" s="1"/>
    </row>
    <row r="32" spans="3:8" ht="12.75">
      <c r="C32" s="12"/>
      <c r="D32" s="1"/>
      <c r="E32" s="1"/>
      <c r="F32" s="1"/>
      <c r="G32" s="1"/>
      <c r="H32" s="1"/>
    </row>
    <row r="33" spans="3:8" ht="12.75">
      <c r="C33" s="12"/>
      <c r="D33" s="1"/>
      <c r="E33" s="1"/>
      <c r="F33" s="1"/>
      <c r="G33" s="1"/>
      <c r="H33" s="1"/>
    </row>
    <row r="34" spans="3:8" ht="12.75">
      <c r="C34" s="12"/>
      <c r="D34" s="1"/>
      <c r="E34" s="1"/>
      <c r="F34" s="1"/>
      <c r="G34" s="1"/>
      <c r="H34" s="1"/>
    </row>
    <row r="35" spans="3:8" ht="12.75">
      <c r="C35" s="12"/>
      <c r="D35" s="1"/>
      <c r="E35" s="1"/>
      <c r="F35" s="1"/>
      <c r="G35" s="1"/>
      <c r="H35" s="1"/>
    </row>
    <row r="36" spans="3:8" ht="12.75">
      <c r="C36" s="12"/>
      <c r="D36" s="1"/>
      <c r="E36" s="1"/>
      <c r="F36" s="1"/>
      <c r="G36" s="1"/>
      <c r="H36" s="1"/>
    </row>
    <row r="37" spans="3:8" ht="12.75">
      <c r="C37" s="12"/>
      <c r="D37" s="1"/>
      <c r="E37" s="1"/>
      <c r="F37" s="1"/>
      <c r="G37" s="1"/>
      <c r="H37" s="1"/>
    </row>
    <row r="38" spans="3:8" ht="12.75">
      <c r="C38" s="12"/>
      <c r="D38" s="1"/>
      <c r="E38" s="1"/>
      <c r="F38" s="1"/>
      <c r="G38" s="1"/>
      <c r="H38" s="1"/>
    </row>
    <row r="39" spans="3:8" ht="12.75">
      <c r="C39" s="12"/>
      <c r="D39" s="1"/>
      <c r="E39" s="1"/>
      <c r="F39" s="1"/>
      <c r="G39" s="1"/>
      <c r="H39" s="1"/>
    </row>
    <row r="40" spans="3:8" ht="12.75">
      <c r="C40" s="12"/>
      <c r="D40" s="1"/>
      <c r="E40" s="1"/>
      <c r="F40" s="1"/>
      <c r="G40" s="1"/>
      <c r="H40" s="1"/>
    </row>
    <row r="41" spans="3:8" ht="12.75">
      <c r="C41" s="12"/>
      <c r="D41" s="1"/>
      <c r="E41" s="1"/>
      <c r="F41" s="1"/>
      <c r="G41" s="1"/>
      <c r="H41" s="1"/>
    </row>
    <row r="42" spans="3:8" ht="12.75">
      <c r="C42" s="12"/>
      <c r="D42" s="1"/>
      <c r="E42" s="1"/>
      <c r="F42" s="1"/>
      <c r="G42" s="1"/>
      <c r="H42" s="1"/>
    </row>
    <row r="43" spans="3:8" ht="12.75">
      <c r="C43" s="12"/>
      <c r="D43" s="1"/>
      <c r="E43" s="1"/>
      <c r="F43" s="1"/>
      <c r="G43" s="1"/>
      <c r="H43" s="1"/>
    </row>
    <row r="44" spans="3:8" ht="12.75">
      <c r="C44" s="12"/>
      <c r="D44" s="1"/>
      <c r="E44" s="1"/>
      <c r="F44" s="1"/>
      <c r="G44" s="1"/>
      <c r="H44" s="1"/>
    </row>
    <row r="45" spans="3:8" ht="12.75">
      <c r="C45" s="12"/>
      <c r="D45" s="1"/>
      <c r="E45" s="1"/>
      <c r="F45" s="1"/>
      <c r="G45" s="1"/>
      <c r="H45" s="1"/>
    </row>
    <row r="46" spans="3:8" ht="12.75">
      <c r="C46" s="12"/>
      <c r="D46" s="1"/>
      <c r="E46" s="1"/>
      <c r="F46" s="1"/>
      <c r="G46" s="1"/>
      <c r="H46" s="1"/>
    </row>
    <row r="47" spans="3:8" ht="12.75">
      <c r="C47" s="12"/>
      <c r="D47" s="1"/>
      <c r="E47" s="1"/>
      <c r="F47" s="1"/>
      <c r="G47" s="1"/>
      <c r="H47" s="1"/>
    </row>
    <row r="48" spans="3:8" ht="12.75">
      <c r="C48" s="12"/>
      <c r="D48" s="1"/>
      <c r="E48" s="1"/>
      <c r="F48" s="1"/>
      <c r="G48" s="1"/>
      <c r="H48" s="1"/>
    </row>
    <row r="49" spans="3:8" ht="12.75">
      <c r="C49" s="12"/>
      <c r="D49" s="1"/>
      <c r="E49" s="1"/>
      <c r="F49" s="1"/>
      <c r="G49" s="1"/>
      <c r="H49" s="1"/>
    </row>
    <row r="50" spans="3:8" ht="12.75">
      <c r="C50" s="12"/>
      <c r="D50" s="1"/>
      <c r="E50" s="1"/>
      <c r="F50" s="1"/>
      <c r="G50" s="1"/>
      <c r="H50" s="1"/>
    </row>
    <row r="51" spans="3:8" ht="12.75">
      <c r="C51" s="12"/>
      <c r="D51" s="1"/>
      <c r="E51" s="1"/>
      <c r="F51" s="1"/>
      <c r="G51" s="1"/>
      <c r="H51" s="1"/>
    </row>
    <row r="52" spans="3:8" ht="12.75">
      <c r="C52" s="12"/>
      <c r="D52" s="1"/>
      <c r="E52" s="1"/>
      <c r="F52" s="1"/>
      <c r="G52" s="1"/>
      <c r="H52" s="1"/>
    </row>
    <row r="53" spans="3:8" ht="12.75">
      <c r="C53" s="12"/>
      <c r="D53" s="1"/>
      <c r="E53" s="1"/>
      <c r="F53" s="1"/>
      <c r="G53" s="1"/>
      <c r="H53" s="1"/>
    </row>
    <row r="54" spans="3:8" ht="12.75">
      <c r="C54" s="12"/>
      <c r="D54" s="1"/>
      <c r="E54" s="1"/>
      <c r="F54" s="1"/>
      <c r="G54" s="1"/>
      <c r="H54" s="1"/>
    </row>
    <row r="55" spans="3:8" ht="12.75">
      <c r="C55" s="12"/>
      <c r="D55" s="1"/>
      <c r="E55" s="1"/>
      <c r="F55" s="1"/>
      <c r="G55" s="1"/>
      <c r="H55" s="1"/>
    </row>
    <row r="56" spans="3:8" ht="12.75">
      <c r="C56" s="12"/>
      <c r="D56" s="1"/>
      <c r="E56" s="1"/>
      <c r="F56" s="1"/>
      <c r="G56" s="1"/>
      <c r="H56" s="1"/>
    </row>
    <row r="57" spans="3:8" ht="12.75">
      <c r="C57" s="12"/>
      <c r="D57" s="1"/>
      <c r="E57" s="1"/>
      <c r="F57" s="1"/>
      <c r="G57" s="1"/>
      <c r="H57" s="1"/>
    </row>
    <row r="58" spans="3:8" ht="12.75">
      <c r="C58" s="12"/>
      <c r="D58" s="1"/>
      <c r="E58" s="1"/>
      <c r="F58" s="1"/>
      <c r="G58" s="1"/>
      <c r="H58" s="1"/>
    </row>
    <row r="59" spans="3:8" ht="12.75">
      <c r="C59" s="12"/>
      <c r="D59" s="1"/>
      <c r="E59" s="1"/>
      <c r="F59" s="1"/>
      <c r="G59" s="1"/>
      <c r="H59" s="1"/>
    </row>
    <row r="60" spans="3:8" ht="12.75">
      <c r="C60" s="12"/>
      <c r="D60" s="1"/>
      <c r="E60" s="1"/>
      <c r="F60" s="1"/>
      <c r="G60" s="1"/>
      <c r="H60" s="1"/>
    </row>
    <row r="61" spans="3:8" ht="12.75">
      <c r="C61" s="12"/>
      <c r="D61" s="1"/>
      <c r="E61" s="1"/>
      <c r="F61" s="1"/>
      <c r="G61" s="1"/>
      <c r="H61" s="1"/>
    </row>
    <row r="62" spans="3:8" ht="12.75">
      <c r="C62" s="12"/>
      <c r="D62" s="1"/>
      <c r="E62" s="1"/>
      <c r="F62" s="1"/>
      <c r="G62" s="1"/>
      <c r="H62" s="1"/>
    </row>
    <row r="63" spans="3:8" ht="12.75">
      <c r="C63" s="12"/>
      <c r="D63" s="1"/>
      <c r="E63" s="1"/>
      <c r="F63" s="1"/>
      <c r="G63" s="1"/>
      <c r="H63" s="1"/>
    </row>
    <row r="64" spans="3:8" ht="12.75">
      <c r="C64" s="12"/>
      <c r="D64" s="1"/>
      <c r="E64" s="1"/>
      <c r="F64" s="1"/>
      <c r="G64" s="1"/>
      <c r="H64" s="1"/>
    </row>
    <row r="65" spans="3:8" ht="12.75">
      <c r="C65" s="12"/>
      <c r="D65" s="1"/>
      <c r="E65" s="1"/>
      <c r="F65" s="1"/>
      <c r="G65" s="1"/>
      <c r="H65" s="1"/>
    </row>
    <row r="66" spans="3:8" ht="12.75">
      <c r="C66" s="12"/>
      <c r="D66" s="1"/>
      <c r="E66" s="1"/>
      <c r="F66" s="1"/>
      <c r="G66" s="1"/>
      <c r="H66" s="1"/>
    </row>
    <row r="67" spans="3:8" ht="12.75">
      <c r="C67" s="12"/>
      <c r="D67" s="1"/>
      <c r="E67" s="1"/>
      <c r="F67" s="1"/>
      <c r="G67" s="1"/>
      <c r="H67" s="1"/>
    </row>
    <row r="68" spans="3:8" ht="12.75">
      <c r="C68" s="12"/>
      <c r="D68" s="1"/>
      <c r="E68" s="1"/>
      <c r="F68" s="1"/>
      <c r="G68" s="1"/>
      <c r="H68" s="1"/>
    </row>
    <row r="69" spans="3:8" ht="12.75">
      <c r="C69" s="12"/>
      <c r="D69" s="1"/>
      <c r="E69" s="1"/>
      <c r="F69" s="1"/>
      <c r="G69" s="1"/>
      <c r="H69" s="1"/>
    </row>
    <row r="70" spans="3:8" ht="12.75">
      <c r="C70" s="12"/>
      <c r="D70" s="1"/>
      <c r="E70" s="1"/>
      <c r="F70" s="1"/>
      <c r="G70" s="1"/>
      <c r="H70" s="1"/>
    </row>
    <row r="71" spans="3:8" ht="12.75">
      <c r="C71" s="12"/>
      <c r="D71" s="1"/>
      <c r="E71" s="1"/>
      <c r="F71" s="1"/>
      <c r="G71" s="1"/>
      <c r="H71" s="1"/>
    </row>
    <row r="72" spans="3:8" ht="12.75">
      <c r="C72" s="12"/>
      <c r="D72" s="1"/>
      <c r="E72" s="1"/>
      <c r="F72" s="1"/>
      <c r="G72" s="1"/>
      <c r="H72" s="1"/>
    </row>
    <row r="73" spans="3:8" ht="12.75">
      <c r="C73" s="12"/>
      <c r="D73" s="1"/>
      <c r="E73" s="1"/>
      <c r="F73" s="1"/>
      <c r="G73" s="1"/>
      <c r="H73" s="1"/>
    </row>
    <row r="74" spans="3:8" ht="12.75">
      <c r="C74" s="12"/>
      <c r="D74" s="1"/>
      <c r="E74" s="1"/>
      <c r="F74" s="1"/>
      <c r="G74" s="1"/>
      <c r="H74" s="1"/>
    </row>
    <row r="75" spans="3:8" ht="12.75">
      <c r="C75" s="12"/>
      <c r="D75" s="1"/>
      <c r="E75" s="1"/>
      <c r="F75" s="1"/>
      <c r="G75" s="1"/>
      <c r="H75" s="1"/>
    </row>
    <row r="76" spans="3:8" ht="12.75">
      <c r="C76" s="12"/>
      <c r="D76" s="1"/>
      <c r="E76" s="1"/>
      <c r="F76" s="1"/>
      <c r="G76" s="1"/>
      <c r="H76" s="1"/>
    </row>
    <row r="77" spans="3:8" ht="12.75">
      <c r="C77" s="12"/>
      <c r="D77" s="1"/>
      <c r="E77" s="1"/>
      <c r="F77" s="1"/>
      <c r="G77" s="1"/>
      <c r="H77" s="1"/>
    </row>
    <row r="78" spans="3:8" ht="12.75">
      <c r="C78" s="12"/>
      <c r="D78" s="1"/>
      <c r="E78" s="1"/>
      <c r="F78" s="1"/>
      <c r="G78" s="1"/>
      <c r="H78" s="1"/>
    </row>
    <row r="79" spans="3:8" ht="12.75">
      <c r="C79" s="12"/>
      <c r="D79" s="1"/>
      <c r="E79" s="1"/>
      <c r="F79" s="1"/>
      <c r="G79" s="1"/>
      <c r="H79" s="1"/>
    </row>
    <row r="80" spans="3:8" ht="12.75">
      <c r="C80" s="12"/>
      <c r="D80" s="1"/>
      <c r="E80" s="1"/>
      <c r="F80" s="1"/>
      <c r="G80" s="1"/>
      <c r="H80" s="1"/>
    </row>
    <row r="81" spans="3:8" ht="12.75">
      <c r="C81" s="12"/>
      <c r="D81" s="1"/>
      <c r="E81" s="1"/>
      <c r="F81" s="1"/>
      <c r="G81" s="1"/>
      <c r="H81" s="1"/>
    </row>
    <row r="82" spans="3:8" ht="12.75">
      <c r="C82" s="12"/>
      <c r="D82" s="1"/>
      <c r="E82" s="1"/>
      <c r="F82" s="1"/>
      <c r="G82" s="1"/>
      <c r="H82" s="1"/>
    </row>
    <row r="83" spans="3:8" ht="12.75">
      <c r="C83" s="12"/>
      <c r="D83" s="1"/>
      <c r="E83" s="1"/>
      <c r="F83" s="1"/>
      <c r="G83" s="1"/>
      <c r="H83" s="1"/>
    </row>
    <row r="84" spans="3:8" ht="12.75">
      <c r="C84" s="12"/>
      <c r="D84" s="1"/>
      <c r="E84" s="1"/>
      <c r="F84" s="1"/>
      <c r="G84" s="1"/>
      <c r="H84" s="1"/>
    </row>
    <row r="85" spans="3:8" ht="12.75">
      <c r="C85" s="12"/>
      <c r="D85" s="1"/>
      <c r="E85" s="1"/>
      <c r="F85" s="1"/>
      <c r="G85" s="1"/>
      <c r="H85" s="1"/>
    </row>
    <row r="86" spans="3:8" ht="12.75">
      <c r="C86" s="12"/>
      <c r="D86" s="1"/>
      <c r="E86" s="1"/>
      <c r="F86" s="1"/>
      <c r="G86" s="1"/>
      <c r="H86" s="1"/>
    </row>
    <row r="87" spans="3:8" ht="12.75">
      <c r="C87" s="12"/>
      <c r="D87" s="1"/>
      <c r="E87" s="1"/>
      <c r="F87" s="1"/>
      <c r="G87" s="1"/>
      <c r="H87" s="1"/>
    </row>
    <row r="88" spans="3:8" ht="12.75">
      <c r="C88" s="12"/>
      <c r="D88" s="1"/>
      <c r="E88" s="1"/>
      <c r="F88" s="1"/>
      <c r="G88" s="1"/>
      <c r="H88" s="1"/>
    </row>
    <row r="89" spans="3:8" ht="12.75">
      <c r="C89" s="12"/>
      <c r="D89" s="1"/>
      <c r="E89" s="1"/>
      <c r="F89" s="1"/>
      <c r="G89" s="1"/>
      <c r="H89" s="1"/>
    </row>
    <row r="90" spans="3:8" ht="12.75">
      <c r="C90" s="12"/>
      <c r="D90" s="1"/>
      <c r="E90" s="1"/>
      <c r="F90" s="1"/>
      <c r="G90" s="1"/>
      <c r="H90" s="1"/>
    </row>
    <row r="91" spans="3:8" ht="12.75">
      <c r="C91" s="12"/>
      <c r="D91" s="1"/>
      <c r="E91" s="1"/>
      <c r="F91" s="1"/>
      <c r="G91" s="1"/>
      <c r="H91" s="1"/>
    </row>
    <row r="92" spans="3:8" ht="12.75">
      <c r="C92" s="12"/>
      <c r="D92" s="1"/>
      <c r="E92" s="1"/>
      <c r="F92" s="1"/>
      <c r="G92" s="1"/>
      <c r="H92" s="1"/>
    </row>
    <row r="93" spans="3:8" ht="12.75">
      <c r="C93" s="12"/>
      <c r="D93" s="1"/>
      <c r="E93" s="1"/>
      <c r="F93" s="1"/>
      <c r="G93" s="1"/>
      <c r="H93" s="1"/>
    </row>
    <row r="94" spans="3:8" ht="12.75">
      <c r="C94" s="12"/>
      <c r="D94" s="1"/>
      <c r="E94" s="1"/>
      <c r="F94" s="1"/>
      <c r="G94" s="1"/>
      <c r="H94" s="1"/>
    </row>
    <row r="95" spans="3:8" ht="12.75">
      <c r="C95" s="12"/>
      <c r="D95" s="1"/>
      <c r="E95" s="1"/>
      <c r="F95" s="1"/>
      <c r="G95" s="1"/>
      <c r="H95" s="1"/>
    </row>
    <row r="96" spans="3:8" ht="12.75">
      <c r="C96" s="12"/>
      <c r="D96" s="1"/>
      <c r="E96" s="1"/>
      <c r="F96" s="1"/>
      <c r="G96" s="1"/>
      <c r="H96" s="1"/>
    </row>
    <row r="97" spans="3:8" ht="12.75">
      <c r="C97" s="12"/>
      <c r="D97" s="1"/>
      <c r="E97" s="1"/>
      <c r="F97" s="1"/>
      <c r="G97" s="1"/>
      <c r="H97" s="1"/>
    </row>
    <row r="98" spans="3:8" ht="12.75">
      <c r="C98" s="12"/>
      <c r="D98" s="1"/>
      <c r="E98" s="1"/>
      <c r="F98" s="1"/>
      <c r="G98" s="1"/>
      <c r="H98" s="1"/>
    </row>
    <row r="99" spans="3:8" ht="12.75">
      <c r="C99" s="12"/>
      <c r="D99" s="1"/>
      <c r="E99" s="1"/>
      <c r="F99" s="1"/>
      <c r="G99" s="1"/>
      <c r="H99" s="1"/>
    </row>
    <row r="100" spans="3:8" ht="12.75">
      <c r="C100" s="12"/>
      <c r="D100" s="1"/>
      <c r="E100" s="1"/>
      <c r="F100" s="1"/>
      <c r="G100" s="1"/>
      <c r="H100" s="1"/>
    </row>
    <row r="101" spans="3:8" ht="12.75">
      <c r="C101" s="12"/>
      <c r="D101" s="1"/>
      <c r="E101" s="1"/>
      <c r="F101" s="1"/>
      <c r="G101" s="1"/>
      <c r="H101" s="1"/>
    </row>
    <row r="102" spans="3:8" ht="12.75">
      <c r="C102" s="12"/>
      <c r="D102" s="1"/>
      <c r="E102" s="1"/>
      <c r="F102" s="1"/>
      <c r="G102" s="1"/>
      <c r="H102" s="1"/>
    </row>
    <row r="103" spans="3:8" ht="12.75">
      <c r="C103" s="12"/>
      <c r="D103" s="1"/>
      <c r="E103" s="1"/>
      <c r="F103" s="1"/>
      <c r="G103" s="1"/>
      <c r="H103" s="1"/>
    </row>
    <row r="104" spans="3:8" ht="12.75">
      <c r="C104" s="12"/>
      <c r="D104" s="1"/>
      <c r="E104" s="1"/>
      <c r="F104" s="1"/>
      <c r="G104" s="1"/>
      <c r="H104" s="1"/>
    </row>
    <row r="105" spans="3:8" ht="12.75">
      <c r="C105" s="12"/>
      <c r="D105" s="1"/>
      <c r="E105" s="1"/>
      <c r="F105" s="1"/>
      <c r="G105" s="1"/>
      <c r="H105" s="1"/>
    </row>
    <row r="106" spans="3:8" ht="12.75">
      <c r="C106" s="12"/>
      <c r="D106" s="1"/>
      <c r="E106" s="1"/>
      <c r="F106" s="1"/>
      <c r="G106" s="1"/>
      <c r="H106" s="1"/>
    </row>
    <row r="107" spans="3:8" ht="12.75">
      <c r="C107" s="12"/>
      <c r="D107" s="1"/>
      <c r="E107" s="1"/>
      <c r="F107" s="1"/>
      <c r="G107" s="1"/>
      <c r="H107" s="1"/>
    </row>
    <row r="108" spans="3:8" ht="12.75">
      <c r="C108" s="12"/>
      <c r="D108" s="1"/>
      <c r="E108" s="1"/>
      <c r="F108" s="1"/>
      <c r="G108" s="1"/>
      <c r="H108" s="1"/>
    </row>
    <row r="109" spans="3:8" ht="12.75">
      <c r="C109" s="12"/>
      <c r="D109" s="1"/>
      <c r="E109" s="1"/>
      <c r="F109" s="1"/>
      <c r="G109" s="1"/>
      <c r="H109" s="1"/>
    </row>
    <row r="110" spans="3:8" ht="12.75">
      <c r="C110" s="12"/>
      <c r="D110" s="1"/>
      <c r="E110" s="1"/>
      <c r="F110" s="1"/>
      <c r="G110" s="1"/>
      <c r="H110" s="1"/>
    </row>
    <row r="111" spans="3:8" ht="12.75">
      <c r="C111" s="12"/>
      <c r="D111" s="1"/>
      <c r="E111" s="1"/>
      <c r="F111" s="1"/>
      <c r="G111" s="1"/>
      <c r="H111" s="1"/>
    </row>
    <row r="112" spans="3:8" ht="12.75">
      <c r="C112" s="12"/>
      <c r="D112" s="1"/>
      <c r="E112" s="1"/>
      <c r="F112" s="1"/>
      <c r="G112" s="1"/>
      <c r="H112" s="1"/>
    </row>
    <row r="113" spans="3:8" ht="12.75">
      <c r="C113" s="12"/>
      <c r="D113" s="1"/>
      <c r="E113" s="1"/>
      <c r="F113" s="1"/>
      <c r="G113" s="1"/>
      <c r="H113" s="1"/>
    </row>
    <row r="114" spans="3:8" ht="12.75">
      <c r="C114" s="12"/>
      <c r="D114" s="1"/>
      <c r="E114" s="1"/>
      <c r="F114" s="1"/>
      <c r="G114" s="1"/>
      <c r="H114" s="1"/>
    </row>
    <row r="115" spans="3:8" ht="12.75">
      <c r="C115" s="12"/>
      <c r="D115" s="1"/>
      <c r="E115" s="1"/>
      <c r="F115" s="1"/>
      <c r="G115" s="1"/>
      <c r="H115" s="1"/>
    </row>
    <row r="116" spans="3:8" ht="12.75">
      <c r="C116" s="12"/>
      <c r="D116" s="1"/>
      <c r="E116" s="1"/>
      <c r="F116" s="1"/>
      <c r="G116" s="1"/>
      <c r="H116" s="1"/>
    </row>
    <row r="117" spans="3:8" ht="12.75">
      <c r="C117" s="12"/>
      <c r="D117" s="1"/>
      <c r="E117" s="1"/>
      <c r="F117" s="1"/>
      <c r="G117" s="1"/>
      <c r="H117" s="1"/>
    </row>
    <row r="118" spans="3:8" ht="12.75">
      <c r="C118" s="12"/>
      <c r="D118" s="1"/>
      <c r="E118" s="1"/>
      <c r="F118" s="1"/>
      <c r="G118" s="1"/>
      <c r="H118" s="1"/>
    </row>
    <row r="119" spans="3:8" ht="12.75">
      <c r="C119" s="12"/>
      <c r="D119" s="1"/>
      <c r="E119" s="1"/>
      <c r="F119" s="1"/>
      <c r="G119" s="1"/>
      <c r="H119" s="1"/>
    </row>
    <row r="120" spans="3:8" ht="12.75">
      <c r="C120" s="12"/>
      <c r="D120" s="1"/>
      <c r="E120" s="1"/>
      <c r="F120" s="1"/>
      <c r="G120" s="1"/>
      <c r="H120" s="1"/>
    </row>
    <row r="121" spans="3:8" ht="12.75">
      <c r="C121" s="12"/>
      <c r="D121" s="1"/>
      <c r="E121" s="1"/>
      <c r="F121" s="1"/>
      <c r="G121" s="1"/>
      <c r="H121" s="1"/>
    </row>
    <row r="122" spans="3:8" ht="12.75">
      <c r="C122" s="12"/>
      <c r="D122" s="1"/>
      <c r="E122" s="1"/>
      <c r="F122" s="1"/>
      <c r="G122" s="1"/>
      <c r="H122" s="1"/>
    </row>
    <row r="123" spans="3:8" ht="12.75">
      <c r="C123" s="12"/>
      <c r="D123" s="1"/>
      <c r="E123" s="1"/>
      <c r="F123" s="1"/>
      <c r="G123" s="1"/>
      <c r="H123" s="1"/>
    </row>
    <row r="124" spans="3:8" ht="12.75">
      <c r="C124" s="12"/>
      <c r="D124" s="1"/>
      <c r="E124" s="1"/>
      <c r="F124" s="1"/>
      <c r="G124" s="1"/>
      <c r="H124" s="1"/>
    </row>
    <row r="125" spans="3:8" ht="12.75">
      <c r="C125" s="12"/>
      <c r="D125" s="1"/>
      <c r="E125" s="1"/>
      <c r="F125" s="1"/>
      <c r="G125" s="1"/>
      <c r="H125" s="1"/>
    </row>
    <row r="126" spans="3:8" ht="12.75">
      <c r="C126" s="12"/>
      <c r="D126" s="1"/>
      <c r="E126" s="1"/>
      <c r="F126" s="1"/>
      <c r="G126" s="1"/>
      <c r="H126" s="1"/>
    </row>
    <row r="127" spans="3:8" ht="12.75">
      <c r="C127" s="12"/>
      <c r="D127" s="1"/>
      <c r="E127" s="1"/>
      <c r="F127" s="1"/>
      <c r="G127" s="1"/>
      <c r="H127" s="1"/>
    </row>
    <row r="128" spans="3:8" ht="12.75">
      <c r="C128" s="12"/>
      <c r="D128" s="1"/>
      <c r="E128" s="1"/>
      <c r="F128" s="1"/>
      <c r="G128" s="1"/>
      <c r="H128" s="1"/>
    </row>
    <row r="129" spans="3:8" ht="12.75">
      <c r="C129" s="12"/>
      <c r="D129" s="1"/>
      <c r="E129" s="1"/>
      <c r="F129" s="1"/>
      <c r="G129" s="1"/>
      <c r="H129" s="1"/>
    </row>
    <row r="130" spans="3:8" ht="12.75">
      <c r="C130" s="12"/>
      <c r="D130" s="1"/>
      <c r="E130" s="1"/>
      <c r="F130" s="1"/>
      <c r="G130" s="1"/>
      <c r="H130" s="1"/>
    </row>
    <row r="131" spans="3:8" ht="12.75">
      <c r="C131" s="12"/>
      <c r="D131" s="1"/>
      <c r="E131" s="1"/>
      <c r="F131" s="1"/>
      <c r="G131" s="1"/>
      <c r="H131" s="1"/>
    </row>
    <row r="132" spans="3:8" ht="12.75">
      <c r="C132" s="12"/>
      <c r="D132" s="1"/>
      <c r="E132" s="1"/>
      <c r="F132" s="1"/>
      <c r="G132" s="1"/>
      <c r="H132" s="1"/>
    </row>
    <row r="133" spans="3:8" ht="12.75">
      <c r="C133" s="12"/>
      <c r="D133" s="1"/>
      <c r="E133" s="1"/>
      <c r="F133" s="1"/>
      <c r="G133" s="1"/>
      <c r="H133" s="1"/>
    </row>
    <row r="134" spans="3:8" ht="12.75">
      <c r="C134" s="12"/>
      <c r="D134" s="1"/>
      <c r="E134" s="1"/>
      <c r="F134" s="1"/>
      <c r="G134" s="1"/>
      <c r="H134" s="1"/>
    </row>
    <row r="135" spans="3:8" ht="12.75">
      <c r="C135" s="12"/>
      <c r="D135" s="1"/>
      <c r="E135" s="1"/>
      <c r="F135" s="1"/>
      <c r="G135" s="1"/>
      <c r="H135" s="1"/>
    </row>
    <row r="136" spans="3:8" ht="12.75">
      <c r="C136" s="12"/>
      <c r="D136" s="1"/>
      <c r="E136" s="1"/>
      <c r="F136" s="1"/>
      <c r="G136" s="1"/>
      <c r="H136" s="1"/>
    </row>
    <row r="137" spans="3:8" ht="12.75">
      <c r="C137" s="12"/>
      <c r="D137" s="1"/>
      <c r="E137" s="1"/>
      <c r="F137" s="1"/>
      <c r="G137" s="1"/>
      <c r="H137" s="1"/>
    </row>
    <row r="138" spans="3:8" ht="12.75">
      <c r="C138" s="12"/>
      <c r="D138" s="1"/>
      <c r="E138" s="1"/>
      <c r="F138" s="1"/>
      <c r="G138" s="1"/>
      <c r="H138" s="1"/>
    </row>
    <row r="139" spans="3:8" ht="12.75">
      <c r="C139" s="12"/>
      <c r="D139" s="1"/>
      <c r="E139" s="1"/>
      <c r="F139" s="1"/>
      <c r="G139" s="1"/>
      <c r="H139" s="1"/>
    </row>
    <row r="140" spans="3:8" ht="12.75">
      <c r="C140" s="12"/>
      <c r="D140" s="1"/>
      <c r="E140" s="1"/>
      <c r="F140" s="1"/>
      <c r="G140" s="1"/>
      <c r="H140" s="1"/>
    </row>
    <row r="141" spans="3:8" ht="12.75">
      <c r="C141" s="12"/>
      <c r="D141" s="1"/>
      <c r="E141" s="1"/>
      <c r="F141" s="1"/>
      <c r="G141" s="1"/>
      <c r="H141" s="1"/>
    </row>
    <row r="142" spans="3:8" ht="12.75">
      <c r="C142" s="12"/>
      <c r="D142" s="1"/>
      <c r="E142" s="1"/>
      <c r="F142" s="1"/>
      <c r="G142" s="1"/>
      <c r="H142" s="1"/>
    </row>
  </sheetData>
  <sheetProtection/>
  <mergeCells count="1">
    <mergeCell ref="F2:H2"/>
  </mergeCells>
  <printOptions/>
  <pageMargins left="0.3937007874015748" right="0.3937007874015748" top="0.3937007874015748" bottom="0.7874015748031497" header="0.5118110236220472" footer="0.5118110236220472"/>
  <pageSetup horizontalDpi="300" verticalDpi="300" orientation="portrait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1"/>
  </sheetPr>
  <dimension ref="A1:K67"/>
  <sheetViews>
    <sheetView view="pageBreakPreview" zoomScale="60" zoomScaleNormal="75" zoomScalePageLayoutView="0" workbookViewId="0" topLeftCell="A1">
      <selection activeCell="G5" sqref="G5:G6"/>
    </sheetView>
  </sheetViews>
  <sheetFormatPr defaultColWidth="9.00390625" defaultRowHeight="12.75"/>
  <cols>
    <col min="1" max="1" width="40.375" style="0" customWidth="1"/>
    <col min="2" max="2" width="0.12890625" style="0" hidden="1" customWidth="1"/>
    <col min="3" max="3" width="17.75390625" style="0" customWidth="1"/>
    <col min="4" max="4" width="13.25390625" style="0" customWidth="1"/>
    <col min="5" max="5" width="12.75390625" style="0" customWidth="1"/>
    <col min="6" max="8" width="13.25390625" style="0" bestFit="1" customWidth="1"/>
  </cols>
  <sheetData>
    <row r="1" spans="6:8" ht="15.75" thickBot="1">
      <c r="F1" s="2"/>
      <c r="H1" s="2"/>
    </row>
    <row r="2" spans="1:11" ht="16.5" thickBot="1">
      <c r="A2" s="339" t="s">
        <v>280</v>
      </c>
      <c r="B2" s="113" t="s">
        <v>1</v>
      </c>
      <c r="C2" s="101" t="s">
        <v>8</v>
      </c>
      <c r="D2" s="223" t="s">
        <v>292</v>
      </c>
      <c r="E2" s="223" t="s">
        <v>293</v>
      </c>
      <c r="F2" s="336" t="s">
        <v>2</v>
      </c>
      <c r="G2" s="337"/>
      <c r="H2" s="338"/>
      <c r="I2" s="1"/>
      <c r="J2" s="1"/>
      <c r="K2" s="1"/>
    </row>
    <row r="3" spans="1:11" ht="16.5" thickBot="1">
      <c r="A3" s="340"/>
      <c r="B3" s="114"/>
      <c r="C3" s="104" t="s">
        <v>9</v>
      </c>
      <c r="D3" s="104" t="s">
        <v>228</v>
      </c>
      <c r="E3" s="104" t="s">
        <v>231</v>
      </c>
      <c r="F3" s="104" t="s">
        <v>284</v>
      </c>
      <c r="G3" s="149" t="s">
        <v>309</v>
      </c>
      <c r="H3" s="104" t="s">
        <v>310</v>
      </c>
      <c r="I3" s="1"/>
      <c r="J3" s="1"/>
      <c r="K3" s="1"/>
    </row>
    <row r="4" spans="1:11" ht="19.5" customHeight="1">
      <c r="A4" s="130" t="s">
        <v>116</v>
      </c>
      <c r="B4" s="23"/>
      <c r="C4" s="131"/>
      <c r="D4" s="133"/>
      <c r="E4" s="133"/>
      <c r="F4" s="133"/>
      <c r="G4" s="133"/>
      <c r="H4" s="134"/>
      <c r="I4" s="1"/>
      <c r="J4" s="1"/>
      <c r="K4" s="1"/>
    </row>
    <row r="5" spans="1:11" ht="15.75" hidden="1">
      <c r="A5" s="73"/>
      <c r="B5" s="24"/>
      <c r="C5" s="132"/>
      <c r="D5" s="51"/>
      <c r="E5" s="51"/>
      <c r="F5" s="51"/>
      <c r="G5" s="51"/>
      <c r="H5" s="47"/>
      <c r="I5" s="1"/>
      <c r="J5" s="1"/>
      <c r="K5" s="1"/>
    </row>
    <row r="6" spans="1:11" ht="60">
      <c r="A6" s="163" t="s">
        <v>272</v>
      </c>
      <c r="B6" s="171"/>
      <c r="C6" s="140" t="s">
        <v>305</v>
      </c>
      <c r="D6" s="273">
        <f>D9+D10+D11</f>
        <v>245717</v>
      </c>
      <c r="E6" s="273">
        <f>D6*E7/100</f>
        <v>260214.303</v>
      </c>
      <c r="F6" s="273">
        <f>E6*F7/100</f>
        <v>275306.732574</v>
      </c>
      <c r="G6" s="273">
        <f>F6*G7/100</f>
        <v>292375.749993588</v>
      </c>
      <c r="H6" s="278">
        <f>G6*H7/100</f>
        <v>311380.17374317127</v>
      </c>
      <c r="I6" s="1"/>
      <c r="J6" s="1"/>
      <c r="K6" s="1"/>
    </row>
    <row r="7" spans="1:8" ht="60">
      <c r="A7" s="187"/>
      <c r="B7" s="184"/>
      <c r="C7" s="140" t="s">
        <v>276</v>
      </c>
      <c r="D7" s="276">
        <v>43.88</v>
      </c>
      <c r="E7" s="276">
        <v>105.9</v>
      </c>
      <c r="F7" s="276">
        <v>105.8</v>
      </c>
      <c r="G7" s="276">
        <v>106.2</v>
      </c>
      <c r="H7" s="277">
        <v>106.5</v>
      </c>
    </row>
    <row r="8" spans="1:11" ht="31.5" customHeight="1">
      <c r="A8" s="189" t="s">
        <v>111</v>
      </c>
      <c r="B8" s="171"/>
      <c r="C8" s="140"/>
      <c r="D8" s="51"/>
      <c r="E8" s="51"/>
      <c r="F8" s="51"/>
      <c r="G8" s="51"/>
      <c r="H8" s="47"/>
      <c r="I8" s="1"/>
      <c r="J8" s="1"/>
      <c r="K8" s="1"/>
    </row>
    <row r="9" spans="1:11" ht="30" customHeight="1">
      <c r="A9" s="162" t="s">
        <v>311</v>
      </c>
      <c r="B9" s="171"/>
      <c r="C9" s="140"/>
      <c r="D9" s="273">
        <v>107242</v>
      </c>
      <c r="E9" s="273">
        <f>D9*E7/100</f>
        <v>113569.278</v>
      </c>
      <c r="F9" s="273">
        <f>E9*F7/100</f>
        <v>120156.29612400001</v>
      </c>
      <c r="G9" s="273">
        <f>F9*G7/100</f>
        <v>127605.98648368802</v>
      </c>
      <c r="H9" s="278">
        <f>G9*H7/100</f>
        <v>135900.37560512775</v>
      </c>
      <c r="I9" s="1"/>
      <c r="J9" s="1"/>
      <c r="K9" s="1"/>
    </row>
    <row r="10" spans="1:11" ht="64.5" customHeight="1">
      <c r="A10" s="275" t="s">
        <v>313</v>
      </c>
      <c r="B10" s="171"/>
      <c r="C10" s="140"/>
      <c r="D10" s="273">
        <v>9018</v>
      </c>
      <c r="E10" s="273">
        <f>D10*E7/100</f>
        <v>9550.062</v>
      </c>
      <c r="F10" s="273">
        <f>E10*F7/100</f>
        <v>10103.965596</v>
      </c>
      <c r="G10" s="273">
        <f>F10*G7/100</f>
        <v>10730.411462952</v>
      </c>
      <c r="H10" s="278">
        <f>G10*H7/100</f>
        <v>11427.88820804388</v>
      </c>
      <c r="I10" s="1"/>
      <c r="J10" s="1"/>
      <c r="K10" s="1"/>
    </row>
    <row r="11" spans="1:11" ht="20.25" customHeight="1">
      <c r="A11" s="275" t="s">
        <v>312</v>
      </c>
      <c r="B11" s="171"/>
      <c r="C11" s="140"/>
      <c r="D11" s="273">
        <v>129457</v>
      </c>
      <c r="E11" s="273">
        <f>D11*E7/100</f>
        <v>137094.96300000002</v>
      </c>
      <c r="F11" s="273">
        <f>E11*F7/100</f>
        <v>145046.470854</v>
      </c>
      <c r="G11" s="273">
        <f>F11*G7/100</f>
        <v>154039.352046948</v>
      </c>
      <c r="H11" s="278">
        <f>G11*H7/100</f>
        <v>164051.90992999965</v>
      </c>
      <c r="I11" s="1"/>
      <c r="J11" s="1"/>
      <c r="K11" s="1"/>
    </row>
    <row r="12" spans="1:11" ht="30">
      <c r="A12" s="163" t="s">
        <v>112</v>
      </c>
      <c r="B12" s="171"/>
      <c r="C12" s="140"/>
      <c r="D12" s="73"/>
      <c r="E12" s="73"/>
      <c r="F12" s="73"/>
      <c r="G12" s="73"/>
      <c r="H12" s="57"/>
      <c r="I12" s="1"/>
      <c r="J12" s="1"/>
      <c r="K12" s="1"/>
    </row>
    <row r="13" spans="1:11" ht="18" customHeight="1">
      <c r="A13" s="189" t="s">
        <v>113</v>
      </c>
      <c r="B13" s="171"/>
      <c r="C13" s="140" t="s">
        <v>110</v>
      </c>
      <c r="D13" s="73"/>
      <c r="E13" s="73"/>
      <c r="F13" s="73"/>
      <c r="G13" s="73"/>
      <c r="H13" s="57"/>
      <c r="I13" s="1"/>
      <c r="J13" s="1"/>
      <c r="K13" s="1"/>
    </row>
    <row r="14" spans="1:11" ht="15">
      <c r="A14" s="163" t="s">
        <v>114</v>
      </c>
      <c r="B14" s="171"/>
      <c r="C14" s="140"/>
      <c r="D14" s="73"/>
      <c r="E14" s="73"/>
      <c r="F14" s="73"/>
      <c r="G14" s="73"/>
      <c r="H14" s="57"/>
      <c r="I14" s="1"/>
      <c r="J14" s="1"/>
      <c r="K14" s="1"/>
    </row>
    <row r="15" spans="1:11" ht="15">
      <c r="A15" s="163" t="s">
        <v>134</v>
      </c>
      <c r="B15" s="171"/>
      <c r="C15" s="140" t="s">
        <v>110</v>
      </c>
      <c r="D15" s="73"/>
      <c r="E15" s="73"/>
      <c r="F15" s="73"/>
      <c r="G15" s="73"/>
      <c r="H15" s="57"/>
      <c r="I15" s="1"/>
      <c r="J15" s="1"/>
      <c r="K15" s="1"/>
    </row>
    <row r="16" spans="1:11" ht="15">
      <c r="A16" s="163" t="s">
        <v>135</v>
      </c>
      <c r="B16" s="171"/>
      <c r="C16" s="140" t="s">
        <v>110</v>
      </c>
      <c r="D16" s="73"/>
      <c r="E16" s="73"/>
      <c r="F16" s="73"/>
      <c r="G16" s="73"/>
      <c r="H16" s="57"/>
      <c r="I16" s="1"/>
      <c r="J16" s="1"/>
      <c r="K16" s="1"/>
    </row>
    <row r="17" spans="1:11" ht="15">
      <c r="A17" s="189" t="s">
        <v>115</v>
      </c>
      <c r="B17" s="171"/>
      <c r="C17" s="140" t="s">
        <v>110</v>
      </c>
      <c r="D17" s="73"/>
      <c r="E17" s="73"/>
      <c r="F17" s="73"/>
      <c r="G17" s="73"/>
      <c r="H17" s="57"/>
      <c r="I17" s="1"/>
      <c r="J17" s="1"/>
      <c r="K17" s="1"/>
    </row>
    <row r="18" spans="1:11" ht="15">
      <c r="A18" s="163" t="s">
        <v>114</v>
      </c>
      <c r="B18" s="171"/>
      <c r="C18" s="140"/>
      <c r="D18" s="73"/>
      <c r="E18" s="73"/>
      <c r="F18" s="73"/>
      <c r="G18" s="73"/>
      <c r="H18" s="57"/>
      <c r="I18" s="1"/>
      <c r="J18" s="1"/>
      <c r="K18" s="1"/>
    </row>
    <row r="19" spans="1:11" ht="15">
      <c r="A19" s="163" t="s">
        <v>274</v>
      </c>
      <c r="B19" s="171"/>
      <c r="C19" s="140" t="s">
        <v>110</v>
      </c>
      <c r="D19" s="73"/>
      <c r="E19" s="73"/>
      <c r="F19" s="73"/>
      <c r="G19" s="73"/>
      <c r="H19" s="57"/>
      <c r="I19" s="1"/>
      <c r="J19" s="1"/>
      <c r="K19" s="1"/>
    </row>
    <row r="20" spans="1:11" ht="30">
      <c r="A20" s="163" t="s">
        <v>273</v>
      </c>
      <c r="B20" s="171"/>
      <c r="C20" s="140" t="s">
        <v>110</v>
      </c>
      <c r="D20" s="73"/>
      <c r="E20" s="73"/>
      <c r="F20" s="73"/>
      <c r="G20" s="73"/>
      <c r="H20" s="57"/>
      <c r="I20" s="1"/>
      <c r="J20" s="1"/>
      <c r="K20" s="1"/>
    </row>
    <row r="21" spans="1:11" ht="18.75" customHeight="1">
      <c r="A21" s="163" t="s">
        <v>275</v>
      </c>
      <c r="B21" s="171"/>
      <c r="C21" s="140" t="s">
        <v>110</v>
      </c>
      <c r="D21" s="73"/>
      <c r="E21" s="73"/>
      <c r="F21" s="73"/>
      <c r="G21" s="73"/>
      <c r="H21" s="57"/>
      <c r="I21" s="1"/>
      <c r="J21" s="1"/>
      <c r="K21" s="1"/>
    </row>
    <row r="22" spans="1:11" ht="15">
      <c r="A22" s="163" t="s">
        <v>136</v>
      </c>
      <c r="B22" s="171"/>
      <c r="C22" s="140"/>
      <c r="D22" s="73"/>
      <c r="E22" s="73"/>
      <c r="F22" s="73"/>
      <c r="G22" s="73"/>
      <c r="H22" s="57"/>
      <c r="I22" s="1"/>
      <c r="J22" s="1"/>
      <c r="K22" s="1"/>
    </row>
    <row r="23" spans="1:11" ht="15">
      <c r="A23" s="163" t="s">
        <v>137</v>
      </c>
      <c r="B23" s="171"/>
      <c r="C23" s="140" t="s">
        <v>110</v>
      </c>
      <c r="D23" s="73"/>
      <c r="E23" s="73"/>
      <c r="F23" s="73"/>
      <c r="G23" s="73"/>
      <c r="H23" s="57"/>
      <c r="I23" s="1"/>
      <c r="J23" s="1"/>
      <c r="K23" s="1"/>
    </row>
    <row r="24" spans="1:11" ht="15">
      <c r="A24" s="163" t="s">
        <v>138</v>
      </c>
      <c r="B24" s="171"/>
      <c r="C24" s="140" t="s">
        <v>110</v>
      </c>
      <c r="D24" s="73"/>
      <c r="E24" s="73"/>
      <c r="F24" s="73"/>
      <c r="G24" s="73"/>
      <c r="H24" s="57"/>
      <c r="I24" s="1"/>
      <c r="J24" s="1"/>
      <c r="K24" s="1"/>
    </row>
    <row r="25" spans="1:11" ht="45">
      <c r="A25" s="163" t="s">
        <v>289</v>
      </c>
      <c r="B25" s="171"/>
      <c r="C25" s="140" t="s">
        <v>110</v>
      </c>
      <c r="D25" s="73"/>
      <c r="E25" s="73"/>
      <c r="F25" s="73"/>
      <c r="G25" s="73"/>
      <c r="H25" s="57"/>
      <c r="I25" s="1"/>
      <c r="J25" s="1"/>
      <c r="K25" s="1"/>
    </row>
    <row r="26" spans="1:11" ht="18.75" customHeight="1">
      <c r="A26" s="163" t="s">
        <v>139</v>
      </c>
      <c r="B26" s="171"/>
      <c r="C26" s="140" t="s">
        <v>110</v>
      </c>
      <c r="D26" s="73"/>
      <c r="E26" s="73"/>
      <c r="F26" s="73"/>
      <c r="G26" s="73"/>
      <c r="H26" s="57"/>
      <c r="I26" s="1"/>
      <c r="J26" s="1"/>
      <c r="K26" s="1"/>
    </row>
    <row r="27" spans="1:11" ht="30">
      <c r="A27" s="163" t="s">
        <v>140</v>
      </c>
      <c r="B27" s="171"/>
      <c r="C27" s="140" t="s">
        <v>110</v>
      </c>
      <c r="D27" s="73"/>
      <c r="E27" s="73"/>
      <c r="F27" s="73"/>
      <c r="G27" s="73"/>
      <c r="H27" s="57"/>
      <c r="I27" s="1"/>
      <c r="J27" s="1"/>
      <c r="K27" s="1"/>
    </row>
    <row r="28" spans="1:11" ht="30">
      <c r="A28" s="163" t="s">
        <v>141</v>
      </c>
      <c r="B28" s="171"/>
      <c r="C28" s="140" t="s">
        <v>110</v>
      </c>
      <c r="D28" s="73"/>
      <c r="E28" s="73"/>
      <c r="F28" s="73"/>
      <c r="G28" s="73"/>
      <c r="H28" s="57"/>
      <c r="I28" s="1"/>
      <c r="J28" s="1"/>
      <c r="K28" s="1"/>
    </row>
    <row r="29" spans="1:11" ht="16.5" customHeight="1">
      <c r="A29" s="163" t="s">
        <v>142</v>
      </c>
      <c r="B29" s="171"/>
      <c r="C29" s="140" t="s">
        <v>110</v>
      </c>
      <c r="D29" s="73"/>
      <c r="E29" s="73"/>
      <c r="F29" s="73"/>
      <c r="G29" s="73"/>
      <c r="H29" s="57"/>
      <c r="I29" s="1"/>
      <c r="J29" s="1"/>
      <c r="K29" s="1"/>
    </row>
    <row r="30" spans="1:11" ht="15">
      <c r="A30" s="162" t="s">
        <v>277</v>
      </c>
      <c r="B30" s="171"/>
      <c r="C30" s="140" t="s">
        <v>117</v>
      </c>
      <c r="D30" s="73"/>
      <c r="E30" s="73"/>
      <c r="F30" s="73"/>
      <c r="G30" s="73"/>
      <c r="H30" s="57"/>
      <c r="I30" s="1"/>
      <c r="J30" s="1"/>
      <c r="K30" s="1"/>
    </row>
    <row r="31" spans="1:11" ht="15" customHeight="1">
      <c r="A31" s="162" t="s">
        <v>278</v>
      </c>
      <c r="B31" s="171"/>
      <c r="C31" s="140" t="s">
        <v>117</v>
      </c>
      <c r="D31" s="73"/>
      <c r="E31" s="73"/>
      <c r="F31" s="73"/>
      <c r="G31" s="73"/>
      <c r="H31" s="57"/>
      <c r="I31" s="1"/>
      <c r="J31" s="1"/>
      <c r="K31" s="1"/>
    </row>
    <row r="32" spans="1:11" ht="60">
      <c r="A32" s="163" t="s">
        <v>118</v>
      </c>
      <c r="B32" s="171"/>
      <c r="C32" s="140" t="s">
        <v>206</v>
      </c>
      <c r="D32" s="73"/>
      <c r="E32" s="73"/>
      <c r="F32" s="73"/>
      <c r="G32" s="73"/>
      <c r="H32" s="57"/>
      <c r="I32" s="1"/>
      <c r="J32" s="1"/>
      <c r="K32" s="1"/>
    </row>
    <row r="33" spans="1:11" ht="60">
      <c r="A33" s="162"/>
      <c r="B33" s="171"/>
      <c r="C33" s="140" t="s">
        <v>271</v>
      </c>
      <c r="D33" s="73"/>
      <c r="E33" s="73"/>
      <c r="F33" s="73"/>
      <c r="G33" s="73"/>
      <c r="H33" s="57"/>
      <c r="I33" s="1"/>
      <c r="J33" s="1"/>
      <c r="K33" s="1"/>
    </row>
    <row r="34" spans="1:11" ht="60">
      <c r="A34" s="163" t="s">
        <v>208</v>
      </c>
      <c r="B34" s="184"/>
      <c r="C34" s="140" t="s">
        <v>206</v>
      </c>
      <c r="D34" s="73"/>
      <c r="E34" s="73"/>
      <c r="F34" s="73"/>
      <c r="G34" s="73"/>
      <c r="H34" s="57"/>
      <c r="I34" s="1"/>
      <c r="J34" s="1"/>
      <c r="K34" s="1"/>
    </row>
    <row r="35" spans="1:11" ht="60.75" thickBot="1">
      <c r="A35" s="164" t="s">
        <v>199</v>
      </c>
      <c r="B35" s="184"/>
      <c r="C35" s="190" t="s">
        <v>206</v>
      </c>
      <c r="D35" s="78"/>
      <c r="E35" s="78"/>
      <c r="F35" s="78"/>
      <c r="G35" s="78"/>
      <c r="H35" s="62"/>
      <c r="I35" s="1"/>
      <c r="J35" s="1"/>
      <c r="K35" s="1"/>
    </row>
    <row r="36" spans="9:11" ht="12.75">
      <c r="I36" s="1"/>
      <c r="J36" s="1"/>
      <c r="K36" s="1"/>
    </row>
    <row r="37" spans="1:11" ht="15" hidden="1">
      <c r="A37" s="1"/>
      <c r="B37" s="1"/>
      <c r="C37" s="36"/>
      <c r="D37" s="1"/>
      <c r="E37" s="1"/>
      <c r="F37" s="1"/>
      <c r="G37" s="1"/>
      <c r="H37" s="1"/>
      <c r="I37" s="1"/>
      <c r="J37" s="1"/>
      <c r="K37" s="1"/>
    </row>
    <row r="38" spans="1:11" ht="15">
      <c r="A38" s="11" t="s">
        <v>207</v>
      </c>
      <c r="B38" s="1"/>
      <c r="C38" s="36"/>
      <c r="D38" s="1"/>
      <c r="E38" s="1"/>
      <c r="F38" s="1"/>
      <c r="G38" s="1"/>
      <c r="H38" s="1"/>
      <c r="I38" s="1"/>
      <c r="J38" s="1"/>
      <c r="K38" s="1"/>
    </row>
    <row r="39" spans="1:11" ht="16.5" customHeight="1">
      <c r="A39" s="11" t="s">
        <v>291</v>
      </c>
      <c r="B39" s="1"/>
      <c r="C39" s="1"/>
      <c r="I39" s="1"/>
      <c r="J39" s="1"/>
      <c r="K39" s="1"/>
    </row>
    <row r="40" spans="1:11" ht="15">
      <c r="A40" s="2"/>
      <c r="B40" s="1"/>
      <c r="C40" s="1"/>
      <c r="I40" s="1"/>
      <c r="J40" s="1"/>
      <c r="K40" s="1"/>
    </row>
    <row r="41" spans="2:11" ht="12.75">
      <c r="B41" s="1"/>
      <c r="C41" s="1"/>
      <c r="I41" s="1"/>
      <c r="J41" s="1"/>
      <c r="K41" s="1"/>
    </row>
    <row r="42" spans="2:11" ht="12.75">
      <c r="B42" s="1"/>
      <c r="C42" s="1"/>
      <c r="I42" s="1"/>
      <c r="J42" s="1"/>
      <c r="K42" s="1"/>
    </row>
    <row r="43" spans="1:11" ht="18">
      <c r="A43" s="34"/>
      <c r="B43" s="1"/>
      <c r="C43" s="1"/>
      <c r="I43" s="1"/>
      <c r="J43" s="1"/>
      <c r="K43" s="1"/>
    </row>
    <row r="44" spans="1:11" ht="12.75">
      <c r="A44" s="1"/>
      <c r="B44" s="1"/>
      <c r="C44" s="1"/>
      <c r="I44" s="1"/>
      <c r="J44" s="1"/>
      <c r="K44" s="1"/>
    </row>
    <row r="45" spans="1:11" ht="12.75">
      <c r="A45" s="1"/>
      <c r="B45" s="1"/>
      <c r="C45" s="1"/>
      <c r="I45" s="1"/>
      <c r="J45" s="1"/>
      <c r="K45" s="1"/>
    </row>
    <row r="46" spans="1:11" ht="12.75">
      <c r="A46" s="1"/>
      <c r="B46" s="1"/>
      <c r="C46" s="1"/>
      <c r="I46" s="1"/>
      <c r="J46" s="1"/>
      <c r="K46" s="1"/>
    </row>
    <row r="47" spans="1:11" ht="12.75">
      <c r="A47" s="1"/>
      <c r="B47" s="1"/>
      <c r="C47" s="1"/>
      <c r="I47" s="1"/>
      <c r="J47" s="1"/>
      <c r="K47" s="1"/>
    </row>
    <row r="48" spans="1:11" ht="12.75">
      <c r="A48" s="1"/>
      <c r="B48" s="1"/>
      <c r="C48" s="1"/>
      <c r="I48" s="1"/>
      <c r="J48" s="1"/>
      <c r="K48" s="1"/>
    </row>
    <row r="49" spans="1:11" ht="12.75">
      <c r="A49" s="1"/>
      <c r="B49" s="1"/>
      <c r="C49" s="1"/>
      <c r="I49" s="1"/>
      <c r="J49" s="1"/>
      <c r="K49" s="1"/>
    </row>
    <row r="50" spans="1:11" ht="12.75">
      <c r="A50" s="1"/>
      <c r="B50" s="1"/>
      <c r="C50" s="1"/>
      <c r="I50" s="1"/>
      <c r="J50" s="1"/>
      <c r="K50" s="1"/>
    </row>
    <row r="51" spans="1:11" ht="12.75">
      <c r="A51" s="1"/>
      <c r="B51" s="1"/>
      <c r="C51" s="1"/>
      <c r="I51" s="1"/>
      <c r="J51" s="1"/>
      <c r="K51" s="1"/>
    </row>
    <row r="52" spans="1:11" ht="12.75">
      <c r="A52" s="1"/>
      <c r="B52" s="1"/>
      <c r="C52" s="1"/>
      <c r="I52" s="1"/>
      <c r="J52" s="1"/>
      <c r="K52" s="1"/>
    </row>
    <row r="53" spans="1:11" ht="12.75">
      <c r="A53" s="1"/>
      <c r="B53" s="1"/>
      <c r="C53" s="1"/>
      <c r="I53" s="1"/>
      <c r="J53" s="1"/>
      <c r="K53" s="1"/>
    </row>
    <row r="54" spans="1:11" ht="12.75">
      <c r="A54" s="1"/>
      <c r="B54" s="1"/>
      <c r="C54" s="1"/>
      <c r="I54" s="1"/>
      <c r="J54" s="1"/>
      <c r="K54" s="1"/>
    </row>
    <row r="55" spans="1:11" ht="12.75">
      <c r="A55" s="1"/>
      <c r="B55" s="1"/>
      <c r="C55" s="1"/>
      <c r="I55" s="1"/>
      <c r="J55" s="1"/>
      <c r="K55" s="1"/>
    </row>
    <row r="56" spans="1:11" ht="12.75">
      <c r="A56" s="1"/>
      <c r="B56" s="1"/>
      <c r="C56" s="1"/>
      <c r="I56" s="1"/>
      <c r="J56" s="1"/>
      <c r="K56" s="1"/>
    </row>
    <row r="57" spans="1:11" ht="12.75">
      <c r="A57" s="1"/>
      <c r="B57" s="1"/>
      <c r="C57" s="1"/>
      <c r="I57" s="1"/>
      <c r="J57" s="1"/>
      <c r="K57" s="1"/>
    </row>
    <row r="58" spans="1:11" ht="12.75">
      <c r="A58" s="1"/>
      <c r="B58" s="1"/>
      <c r="C58" s="1"/>
      <c r="I58" s="1"/>
      <c r="J58" s="1"/>
      <c r="K58" s="1"/>
    </row>
    <row r="59" spans="1:11" ht="12.75">
      <c r="A59" s="1"/>
      <c r="B59" s="1"/>
      <c r="C59" s="1"/>
      <c r="I59" s="1"/>
      <c r="J59" s="1"/>
      <c r="K59" s="1"/>
    </row>
    <row r="60" spans="1:11" ht="12.75">
      <c r="A60" s="1"/>
      <c r="B60" s="1"/>
      <c r="C60" s="1"/>
      <c r="I60" s="1"/>
      <c r="J60" s="1"/>
      <c r="K60" s="1"/>
    </row>
    <row r="61" spans="1:11" ht="12.75">
      <c r="A61" s="1"/>
      <c r="B61" s="1"/>
      <c r="C61" s="1"/>
      <c r="I61" s="1"/>
      <c r="J61" s="1"/>
      <c r="K61" s="1"/>
    </row>
    <row r="62" spans="1:11" ht="12.75">
      <c r="A62" s="1"/>
      <c r="B62" s="1"/>
      <c r="C62" s="1"/>
      <c r="I62" s="1"/>
      <c r="J62" s="1"/>
      <c r="K62" s="1"/>
    </row>
    <row r="63" spans="9:11" ht="12.75">
      <c r="I63" s="1"/>
      <c r="J63" s="1"/>
      <c r="K63" s="1"/>
    </row>
    <row r="64" spans="9:11" ht="12.75">
      <c r="I64" s="1"/>
      <c r="J64" s="1"/>
      <c r="K64" s="1"/>
    </row>
    <row r="65" spans="9:11" ht="12.75">
      <c r="I65" s="1"/>
      <c r="J65" s="1"/>
      <c r="K65" s="1"/>
    </row>
    <row r="66" spans="9:11" ht="12.75">
      <c r="I66" s="1"/>
      <c r="J66" s="1"/>
      <c r="K66" s="1"/>
    </row>
    <row r="67" spans="9:11" ht="12.75">
      <c r="I67" s="1"/>
      <c r="J67" s="1"/>
      <c r="K67" s="1"/>
    </row>
  </sheetData>
  <sheetProtection/>
  <mergeCells count="2">
    <mergeCell ref="A2:A3"/>
    <mergeCell ref="F2:H2"/>
  </mergeCells>
  <printOptions/>
  <pageMargins left="0.41" right="0.16" top="0.3" bottom="0.16" header="0.31" footer="0.16"/>
  <pageSetup horizontalDpi="300" verticalDpi="3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1"/>
  </sheetPr>
  <dimension ref="A2:F73"/>
  <sheetViews>
    <sheetView view="pageBreakPreview" zoomScale="60" zoomScaleNormal="75" zoomScalePageLayoutView="0" workbookViewId="0" topLeftCell="A1">
      <selection activeCell="G5" sqref="G5:G6"/>
    </sheetView>
  </sheetViews>
  <sheetFormatPr defaultColWidth="9.00390625" defaultRowHeight="12.75"/>
  <cols>
    <col min="1" max="1" width="47.875" style="0" customWidth="1"/>
    <col min="2" max="4" width="12.00390625" style="0" customWidth="1"/>
    <col min="5" max="5" width="10.75390625" style="0" customWidth="1"/>
    <col min="6" max="6" width="10.25390625" style="0" customWidth="1"/>
  </cols>
  <sheetData>
    <row r="2" spans="4:6" ht="15.75" thickBot="1">
      <c r="D2" s="2"/>
      <c r="F2" s="106" t="s">
        <v>226</v>
      </c>
    </row>
    <row r="3" spans="1:6" ht="16.5" thickBot="1">
      <c r="A3" s="100" t="s">
        <v>0</v>
      </c>
      <c r="B3" s="223" t="s">
        <v>292</v>
      </c>
      <c r="C3" s="223" t="s">
        <v>293</v>
      </c>
      <c r="D3" s="336" t="s">
        <v>2</v>
      </c>
      <c r="E3" s="337"/>
      <c r="F3" s="338"/>
    </row>
    <row r="4" spans="1:6" ht="16.5" thickBot="1">
      <c r="A4" s="103"/>
      <c r="B4" s="104" t="s">
        <v>228</v>
      </c>
      <c r="C4" s="104" t="s">
        <v>231</v>
      </c>
      <c r="D4" s="104" t="s">
        <v>284</v>
      </c>
      <c r="E4" s="149" t="s">
        <v>309</v>
      </c>
      <c r="F4" s="104" t="s">
        <v>310</v>
      </c>
    </row>
    <row r="5" spans="1:6" ht="0.75" customHeight="1" thickBot="1">
      <c r="A5" s="91"/>
      <c r="B5" s="4"/>
      <c r="C5" s="3"/>
      <c r="D5" s="25"/>
      <c r="E5" s="1"/>
      <c r="F5" s="115"/>
    </row>
    <row r="6" spans="1:6" ht="15.75">
      <c r="A6" s="81" t="s">
        <v>119</v>
      </c>
      <c r="B6" s="283"/>
      <c r="C6" s="284"/>
      <c r="D6" s="285"/>
      <c r="E6" s="284"/>
      <c r="F6" s="285"/>
    </row>
    <row r="7" spans="1:6" ht="19.5" customHeight="1">
      <c r="A7" s="90" t="s">
        <v>130</v>
      </c>
      <c r="B7" s="286"/>
      <c r="C7" s="287"/>
      <c r="D7" s="286"/>
      <c r="E7" s="287"/>
      <c r="F7" s="285"/>
    </row>
    <row r="8" spans="1:6" ht="16.5" customHeight="1">
      <c r="A8" s="192" t="s">
        <v>131</v>
      </c>
      <c r="B8" s="285"/>
      <c r="C8" s="284"/>
      <c r="D8" s="285"/>
      <c r="E8" s="288"/>
      <c r="F8" s="289"/>
    </row>
    <row r="9" spans="1:6" ht="15">
      <c r="A9" s="93" t="s">
        <v>143</v>
      </c>
      <c r="B9" s="289"/>
      <c r="C9" s="288"/>
      <c r="D9" s="289"/>
      <c r="E9" s="288"/>
      <c r="F9" s="286"/>
    </row>
    <row r="10" spans="1:6" ht="30">
      <c r="A10" s="93" t="s">
        <v>144</v>
      </c>
      <c r="B10" s="289"/>
      <c r="C10" s="288"/>
      <c r="D10" s="289"/>
      <c r="E10" s="288"/>
      <c r="F10" s="289"/>
    </row>
    <row r="11" spans="1:6" ht="15">
      <c r="A11" s="93" t="s">
        <v>145</v>
      </c>
      <c r="B11" s="289"/>
      <c r="C11" s="288"/>
      <c r="D11" s="289"/>
      <c r="E11" s="288"/>
      <c r="F11" s="289"/>
    </row>
    <row r="12" spans="1:6" ht="15">
      <c r="A12" s="93" t="s">
        <v>146</v>
      </c>
      <c r="B12" s="289">
        <f>B16</f>
        <v>29.9103603</v>
      </c>
      <c r="C12" s="289">
        <f>C16</f>
        <v>31.914354440100002</v>
      </c>
      <c r="D12" s="289">
        <f>D16</f>
        <v>33.605815225425296</v>
      </c>
      <c r="E12" s="289">
        <f>E16</f>
        <v>35.31971180192198</v>
      </c>
      <c r="F12" s="289">
        <f>F16</f>
        <v>37.12101710382</v>
      </c>
    </row>
    <row r="13" spans="1:6" ht="15">
      <c r="A13" s="93" t="s">
        <v>147</v>
      </c>
      <c r="B13" s="289"/>
      <c r="C13" s="288"/>
      <c r="D13" s="289"/>
      <c r="E13" s="288"/>
      <c r="F13" s="289"/>
    </row>
    <row r="14" spans="1:6" ht="15">
      <c r="A14" s="93" t="s">
        <v>148</v>
      </c>
      <c r="B14" s="289"/>
      <c r="C14" s="288"/>
      <c r="D14" s="289"/>
      <c r="E14" s="288"/>
      <c r="F14" s="289"/>
    </row>
    <row r="15" spans="1:6" ht="15">
      <c r="A15" s="93" t="s">
        <v>209</v>
      </c>
      <c r="B15" s="289"/>
      <c r="C15" s="288"/>
      <c r="D15" s="289"/>
      <c r="E15" s="288"/>
      <c r="F15" s="289"/>
    </row>
    <row r="16" spans="1:6" ht="15">
      <c r="A16" s="93" t="s">
        <v>210</v>
      </c>
      <c r="B16" s="297">
        <v>29.9103603</v>
      </c>
      <c r="C16" s="299">
        <f>B16*106.7/100</f>
        <v>31.914354440100002</v>
      </c>
      <c r="D16" s="298">
        <f>C16*105.3/100</f>
        <v>33.605815225425296</v>
      </c>
      <c r="E16" s="299">
        <f>D16*105.1/100</f>
        <v>35.31971180192198</v>
      </c>
      <c r="F16" s="298">
        <f>E16*105.1/100</f>
        <v>37.12101710382</v>
      </c>
    </row>
    <row r="17" spans="1:6" ht="15.75">
      <c r="A17" s="94" t="s">
        <v>149</v>
      </c>
      <c r="B17" s="289"/>
      <c r="C17" s="288"/>
      <c r="D17" s="289"/>
      <c r="E17" s="288"/>
      <c r="F17" s="289"/>
    </row>
    <row r="18" spans="1:6" ht="15">
      <c r="A18" s="93" t="s">
        <v>150</v>
      </c>
      <c r="B18" s="289"/>
      <c r="C18" s="288"/>
      <c r="D18" s="289"/>
      <c r="E18" s="288"/>
      <c r="F18" s="289"/>
    </row>
    <row r="19" spans="1:6" ht="15">
      <c r="A19" s="93" t="s">
        <v>151</v>
      </c>
      <c r="B19" s="289"/>
      <c r="C19" s="288"/>
      <c r="D19" s="289"/>
      <c r="E19" s="288"/>
      <c r="F19" s="289"/>
    </row>
    <row r="20" spans="1:6" ht="15">
      <c r="A20" s="93" t="s">
        <v>152</v>
      </c>
      <c r="B20" s="289"/>
      <c r="C20" s="288"/>
      <c r="D20" s="289"/>
      <c r="E20" s="288"/>
      <c r="F20" s="289"/>
    </row>
    <row r="21" spans="1:6" ht="31.5">
      <c r="A21" s="94" t="s">
        <v>153</v>
      </c>
      <c r="B21" s="289">
        <f>B24</f>
        <v>0.17404368</v>
      </c>
      <c r="C21" s="289">
        <f>C24</f>
        <v>0.18570460656</v>
      </c>
      <c r="D21" s="289">
        <f>D24</f>
        <v>0.19554695070768002</v>
      </c>
      <c r="E21" s="289">
        <f>E24</f>
        <v>0.20551984519377167</v>
      </c>
      <c r="F21" s="289">
        <f>F24</f>
        <v>0.216001357298654</v>
      </c>
    </row>
    <row r="22" spans="1:6" ht="15">
      <c r="A22" s="93" t="s">
        <v>3</v>
      </c>
      <c r="B22" s="289"/>
      <c r="C22" s="288"/>
      <c r="D22" s="289"/>
      <c r="E22" s="288"/>
      <c r="F22" s="289"/>
    </row>
    <row r="23" spans="1:6" ht="45">
      <c r="A23" s="93" t="s">
        <v>154</v>
      </c>
      <c r="B23" s="290"/>
      <c r="C23" s="288"/>
      <c r="D23" s="289"/>
      <c r="E23" s="288"/>
      <c r="F23" s="289"/>
    </row>
    <row r="24" spans="1:6" ht="15">
      <c r="A24" s="93" t="s">
        <v>155</v>
      </c>
      <c r="B24" s="297">
        <v>0.17404368</v>
      </c>
      <c r="C24" s="299">
        <f>B24*106.7/100</f>
        <v>0.18570460656</v>
      </c>
      <c r="D24" s="298">
        <f>C24*105.3/100</f>
        <v>0.19554695070768002</v>
      </c>
      <c r="E24" s="299">
        <f>D24*105.1/100</f>
        <v>0.20551984519377167</v>
      </c>
      <c r="F24" s="298">
        <f>E24*105.1/100</f>
        <v>0.216001357298654</v>
      </c>
    </row>
    <row r="25" spans="1:6" ht="15.75">
      <c r="A25" s="94" t="s">
        <v>301</v>
      </c>
      <c r="B25" s="289">
        <f>B27+B28+B29+B30</f>
        <v>38.39962662999999</v>
      </c>
      <c r="C25" s="289">
        <f>C27+C28+C29+C30</f>
        <v>40.97240161421</v>
      </c>
      <c r="D25" s="289">
        <f>D27+D28+D29+D30</f>
        <v>43.14393889976313</v>
      </c>
      <c r="E25" s="289">
        <f>E27+E28+E29+E30</f>
        <v>45.34427978365105</v>
      </c>
      <c r="F25" s="289">
        <f>F27+F28+F29+F30</f>
        <v>47.65683805261724</v>
      </c>
    </row>
    <row r="26" spans="1:6" ht="15">
      <c r="A26" s="93" t="s">
        <v>150</v>
      </c>
      <c r="B26" s="289"/>
      <c r="C26" s="288"/>
      <c r="D26" s="289"/>
      <c r="E26" s="288"/>
      <c r="F26" s="289"/>
    </row>
    <row r="27" spans="1:6" ht="15">
      <c r="A27" s="93" t="s">
        <v>156</v>
      </c>
      <c r="B27" s="297">
        <f>2.77382672-0.0373</f>
        <v>2.73652672</v>
      </c>
      <c r="C27" s="299">
        <f>B27*106.7/100</f>
        <v>2.91987401024</v>
      </c>
      <c r="D27" s="298">
        <f>C27*105.3/100</f>
        <v>3.0746273327827196</v>
      </c>
      <c r="E27" s="299">
        <f aca="true" t="shared" si="0" ref="E27:F30">D27*105.1/100</f>
        <v>3.231433326754638</v>
      </c>
      <c r="F27" s="298">
        <f t="shared" si="0"/>
        <v>3.3962364264191245</v>
      </c>
    </row>
    <row r="28" spans="1:6" ht="15">
      <c r="A28" s="93" t="s">
        <v>157</v>
      </c>
      <c r="B28" s="297">
        <v>29.87461273</v>
      </c>
      <c r="C28" s="299">
        <f>B28*106.7/100</f>
        <v>31.87621178291</v>
      </c>
      <c r="D28" s="298">
        <f>C28*105.3/100</f>
        <v>33.56565100740423</v>
      </c>
      <c r="E28" s="299">
        <f t="shared" si="0"/>
        <v>35.27749920878184</v>
      </c>
      <c r="F28" s="298">
        <f t="shared" si="0"/>
        <v>37.07665166842971</v>
      </c>
    </row>
    <row r="29" spans="1:6" ht="30">
      <c r="A29" s="93" t="s">
        <v>158</v>
      </c>
      <c r="B29" s="298">
        <v>0</v>
      </c>
      <c r="C29" s="299">
        <f>B29*106.7/100</f>
        <v>0</v>
      </c>
      <c r="D29" s="298">
        <f>C29*105.3/100</f>
        <v>0</v>
      </c>
      <c r="E29" s="299">
        <f t="shared" si="0"/>
        <v>0</v>
      </c>
      <c r="F29" s="298">
        <f t="shared" si="0"/>
        <v>0</v>
      </c>
    </row>
    <row r="30" spans="1:6" ht="15">
      <c r="A30" s="93" t="s">
        <v>152</v>
      </c>
      <c r="B30" s="297">
        <v>5.78848718</v>
      </c>
      <c r="C30" s="299">
        <f>B30*106.7/100</f>
        <v>6.17631582106</v>
      </c>
      <c r="D30" s="298">
        <f>C30*105.3/100</f>
        <v>6.503660559576179</v>
      </c>
      <c r="E30" s="299">
        <f t="shared" si="0"/>
        <v>6.835347248114564</v>
      </c>
      <c r="F30" s="298">
        <f t="shared" si="0"/>
        <v>7.183949957768407</v>
      </c>
    </row>
    <row r="31" spans="1:6" ht="47.25">
      <c r="A31" s="94" t="s">
        <v>159</v>
      </c>
      <c r="B31" s="289"/>
      <c r="C31" s="288"/>
      <c r="D31" s="289"/>
      <c r="E31" s="288"/>
      <c r="F31" s="289"/>
    </row>
    <row r="32" spans="1:6" ht="15">
      <c r="A32" s="93" t="s">
        <v>147</v>
      </c>
      <c r="B32" s="289"/>
      <c r="C32" s="288"/>
      <c r="D32" s="289"/>
      <c r="E32" s="288"/>
      <c r="F32" s="289"/>
    </row>
    <row r="33" spans="1:6" ht="15">
      <c r="A33" s="93" t="s">
        <v>160</v>
      </c>
      <c r="B33" s="289"/>
      <c r="C33" s="288"/>
      <c r="D33" s="289"/>
      <c r="E33" s="288"/>
      <c r="F33" s="289"/>
    </row>
    <row r="34" spans="1:6" ht="31.5">
      <c r="A34" s="94" t="s">
        <v>161</v>
      </c>
      <c r="B34" s="289"/>
      <c r="C34" s="288"/>
      <c r="D34" s="289"/>
      <c r="E34" s="288"/>
      <c r="F34" s="289"/>
    </row>
    <row r="35" spans="1:6" ht="15">
      <c r="A35" s="95" t="s">
        <v>162</v>
      </c>
      <c r="B35" s="289"/>
      <c r="C35" s="288"/>
      <c r="D35" s="289"/>
      <c r="E35" s="288"/>
      <c r="F35" s="289"/>
    </row>
    <row r="36" spans="1:6" ht="30">
      <c r="A36" s="95" t="s">
        <v>163</v>
      </c>
      <c r="B36" s="289"/>
      <c r="C36" s="288"/>
      <c r="D36" s="289"/>
      <c r="E36" s="288"/>
      <c r="F36" s="289"/>
    </row>
    <row r="37" spans="1:6" ht="15">
      <c r="A37" s="92"/>
      <c r="B37" s="289"/>
      <c r="C37" s="288"/>
      <c r="D37" s="289"/>
      <c r="E37" s="288"/>
      <c r="F37" s="289"/>
    </row>
    <row r="38" spans="1:6" ht="15.75">
      <c r="A38" s="96" t="s">
        <v>165</v>
      </c>
      <c r="B38" s="289">
        <f>B40+B41+B42+B43</f>
        <v>92.28452794</v>
      </c>
      <c r="C38" s="289">
        <f>C40+C41+C42+C43</f>
        <v>98.46759131198002</v>
      </c>
      <c r="D38" s="289">
        <f>D40+D41+D42+D43</f>
        <v>103.68637365151494</v>
      </c>
      <c r="E38" s="289">
        <f>E40+E41+E42+E43</f>
        <v>108.97437870774219</v>
      </c>
      <c r="F38" s="289">
        <f>F40+F41+F42+F43</f>
        <v>114.53207202183702</v>
      </c>
    </row>
    <row r="39" spans="1:6" ht="15">
      <c r="A39" s="95" t="s">
        <v>166</v>
      </c>
      <c r="B39" s="289"/>
      <c r="C39" s="288"/>
      <c r="D39" s="289"/>
      <c r="E39" s="288"/>
      <c r="F39" s="289"/>
    </row>
    <row r="40" spans="1:6" ht="15">
      <c r="A40" s="95" t="s">
        <v>167</v>
      </c>
      <c r="B40" s="296">
        <v>31.9608774</v>
      </c>
      <c r="C40" s="299">
        <f>B40*106.7/100</f>
        <v>34.1022561858</v>
      </c>
      <c r="D40" s="298">
        <f>C40*105.3/100</f>
        <v>35.9096757636474</v>
      </c>
      <c r="E40" s="299">
        <f aca="true" t="shared" si="1" ref="E40:F43">D40*105.1/100</f>
        <v>37.741069227593414</v>
      </c>
      <c r="F40" s="298">
        <f t="shared" si="1"/>
        <v>39.66586375820068</v>
      </c>
    </row>
    <row r="41" spans="1:6" ht="15">
      <c r="A41" s="95" t="s">
        <v>168</v>
      </c>
      <c r="B41" s="296">
        <v>0.74085054</v>
      </c>
      <c r="C41" s="299">
        <f>B41*106.7/100</f>
        <v>0.79048752618</v>
      </c>
      <c r="D41" s="298">
        <f>C41*105.3/100</f>
        <v>0.83238336506754</v>
      </c>
      <c r="E41" s="299">
        <f t="shared" si="1"/>
        <v>0.8748349166859845</v>
      </c>
      <c r="F41" s="298">
        <f t="shared" si="1"/>
        <v>0.9194514974369696</v>
      </c>
    </row>
    <row r="42" spans="1:6" ht="15">
      <c r="A42" s="97" t="s">
        <v>169</v>
      </c>
      <c r="B42" s="291">
        <v>59.5828</v>
      </c>
      <c r="C42" s="299">
        <f>B42*106.7/100</f>
        <v>63.574847600000005</v>
      </c>
      <c r="D42" s="298">
        <f>C42*105.3/100</f>
        <v>66.9443145228</v>
      </c>
      <c r="E42" s="299">
        <f t="shared" si="1"/>
        <v>70.35847456346279</v>
      </c>
      <c r="F42" s="298">
        <f t="shared" si="1"/>
        <v>73.94675676619939</v>
      </c>
    </row>
    <row r="43" spans="1:6" ht="30">
      <c r="A43" s="95" t="s">
        <v>164</v>
      </c>
      <c r="B43" s="291">
        <v>0</v>
      </c>
      <c r="C43" s="299">
        <f>B43*106.7/100</f>
        <v>0</v>
      </c>
      <c r="D43" s="298">
        <f>C43*105.3/100</f>
        <v>0</v>
      </c>
      <c r="E43" s="299">
        <f t="shared" si="1"/>
        <v>0</v>
      </c>
      <c r="F43" s="298">
        <f t="shared" si="1"/>
        <v>0</v>
      </c>
    </row>
    <row r="44" spans="1:6" ht="15.75">
      <c r="A44" s="94" t="s">
        <v>170</v>
      </c>
      <c r="B44" s="294">
        <f>B16+B21+B25+B38</f>
        <v>160.76855855</v>
      </c>
      <c r="C44" s="294">
        <f>C16+C21+C25+C38</f>
        <v>171.54005197285002</v>
      </c>
      <c r="D44" s="294">
        <f>D16+D21+D25+D38</f>
        <v>180.63167472741105</v>
      </c>
      <c r="E44" s="294">
        <f>E16+E21+E25+E38</f>
        <v>189.84389013850898</v>
      </c>
      <c r="F44" s="294">
        <f>F16+F21+F25+F38</f>
        <v>199.52592853557292</v>
      </c>
    </row>
    <row r="45" spans="1:6" ht="15">
      <c r="A45" s="93"/>
      <c r="B45" s="289"/>
      <c r="C45" s="288"/>
      <c r="D45" s="289"/>
      <c r="E45" s="288"/>
      <c r="F45" s="289"/>
    </row>
    <row r="46" spans="1:6" ht="15">
      <c r="A46" s="191" t="s">
        <v>294</v>
      </c>
      <c r="B46" s="289"/>
      <c r="C46" s="288"/>
      <c r="D46" s="289"/>
      <c r="E46" s="288"/>
      <c r="F46" s="289"/>
    </row>
    <row r="47" spans="1:6" ht="30">
      <c r="A47" s="93" t="s">
        <v>171</v>
      </c>
      <c r="B47" s="289"/>
      <c r="C47" s="288"/>
      <c r="D47" s="289"/>
      <c r="E47" s="288"/>
      <c r="F47" s="289"/>
    </row>
    <row r="48" spans="1:6" ht="15">
      <c r="A48" s="111" t="s">
        <v>172</v>
      </c>
      <c r="B48" s="289"/>
      <c r="C48" s="288"/>
      <c r="D48" s="292"/>
      <c r="E48" s="288"/>
      <c r="F48" s="289"/>
    </row>
    <row r="49" spans="1:6" ht="15">
      <c r="A49" s="99" t="s">
        <v>173</v>
      </c>
      <c r="B49" s="286"/>
      <c r="C49" s="287"/>
      <c r="D49" s="286"/>
      <c r="E49" s="288"/>
      <c r="F49" s="289"/>
    </row>
    <row r="50" spans="1:6" ht="15">
      <c r="A50" s="93" t="s">
        <v>174</v>
      </c>
      <c r="B50" s="289"/>
      <c r="C50" s="288"/>
      <c r="D50" s="289"/>
      <c r="E50" s="288"/>
      <c r="F50" s="289"/>
    </row>
    <row r="51" spans="1:6" ht="15">
      <c r="A51" s="93" t="s">
        <v>175</v>
      </c>
      <c r="B51" s="289"/>
      <c r="C51" s="288"/>
      <c r="D51" s="289"/>
      <c r="E51" s="288"/>
      <c r="F51" s="289"/>
    </row>
    <row r="52" spans="1:6" ht="30">
      <c r="A52" s="93" t="s">
        <v>176</v>
      </c>
      <c r="B52" s="289"/>
      <c r="C52" s="288"/>
      <c r="D52" s="289"/>
      <c r="E52" s="288"/>
      <c r="F52" s="289"/>
    </row>
    <row r="53" spans="1:6" ht="30">
      <c r="A53" s="93" t="s">
        <v>177</v>
      </c>
      <c r="B53" s="289"/>
      <c r="C53" s="288"/>
      <c r="D53" s="289"/>
      <c r="E53" s="288"/>
      <c r="F53" s="289"/>
    </row>
    <row r="54" spans="1:6" ht="15">
      <c r="A54" s="93" t="s">
        <v>178</v>
      </c>
      <c r="B54" s="289"/>
      <c r="C54" s="288"/>
      <c r="D54" s="289"/>
      <c r="E54" s="288"/>
      <c r="F54" s="289"/>
    </row>
    <row r="55" spans="1:6" ht="15">
      <c r="A55" s="93" t="s">
        <v>179</v>
      </c>
      <c r="B55" s="291">
        <v>46.363456579</v>
      </c>
      <c r="C55" s="288">
        <f>B55*106.7/100</f>
        <v>49.469808169793005</v>
      </c>
      <c r="D55" s="289">
        <f>C55*105.3/100</f>
        <v>52.09170800279203</v>
      </c>
      <c r="E55" s="288">
        <f>D55*105.1/100</f>
        <v>54.74838511093442</v>
      </c>
      <c r="F55" s="289">
        <f>E55*105.1/100</f>
        <v>57.540552751592074</v>
      </c>
    </row>
    <row r="56" spans="1:6" ht="30">
      <c r="A56" s="93" t="s">
        <v>180</v>
      </c>
      <c r="B56" s="289"/>
      <c r="C56" s="288"/>
      <c r="D56" s="289"/>
      <c r="E56" s="288"/>
      <c r="F56" s="289"/>
    </row>
    <row r="57" spans="1:6" ht="15">
      <c r="A57" s="93" t="s">
        <v>181</v>
      </c>
      <c r="B57" s="289"/>
      <c r="C57" s="288"/>
      <c r="D57" s="289"/>
      <c r="E57" s="288"/>
      <c r="F57" s="289"/>
    </row>
    <row r="58" spans="1:6" ht="15">
      <c r="A58" s="93" t="s">
        <v>316</v>
      </c>
      <c r="B58" s="289">
        <v>0.485562</v>
      </c>
      <c r="C58" s="288">
        <f>B58*106.7/100</f>
        <v>0.518094654</v>
      </c>
      <c r="D58" s="289">
        <f>C58*105.3/100</f>
        <v>0.545553670662</v>
      </c>
      <c r="E58" s="288">
        <f aca="true" t="shared" si="2" ref="E58:F62">D58*105.1/100</f>
        <v>0.573376907865762</v>
      </c>
      <c r="F58" s="289">
        <f t="shared" si="2"/>
        <v>0.6026191301669158</v>
      </c>
    </row>
    <row r="59" spans="1:6" ht="30">
      <c r="A59" s="95" t="s">
        <v>182</v>
      </c>
      <c r="B59" s="291">
        <f>0.26692735</f>
        <v>0.26692735</v>
      </c>
      <c r="C59" s="288">
        <f>B59*106.7/100</f>
        <v>0.28481148245</v>
      </c>
      <c r="D59" s="289">
        <f>C59*105.3/100</f>
        <v>0.29990649101985</v>
      </c>
      <c r="E59" s="288">
        <f t="shared" si="2"/>
        <v>0.31520172206186237</v>
      </c>
      <c r="F59" s="289">
        <f t="shared" si="2"/>
        <v>0.3312770098870173</v>
      </c>
    </row>
    <row r="60" spans="1:6" ht="15">
      <c r="A60" s="95" t="s">
        <v>183</v>
      </c>
      <c r="B60" s="291">
        <v>13.51492392</v>
      </c>
      <c r="C60" s="288">
        <f>B60*106.7/100</f>
        <v>14.42042382264</v>
      </c>
      <c r="D60" s="289">
        <f>C60*105.3/100</f>
        <v>15.184706285239919</v>
      </c>
      <c r="E60" s="288">
        <f t="shared" si="2"/>
        <v>15.959126305787153</v>
      </c>
      <c r="F60" s="289">
        <f t="shared" si="2"/>
        <v>16.773041747382297</v>
      </c>
    </row>
    <row r="61" spans="1:6" ht="15">
      <c r="A61" s="95" t="s">
        <v>184</v>
      </c>
      <c r="B61" s="291">
        <v>54.16476122</v>
      </c>
      <c r="C61" s="288">
        <f>B61*106.7/100</f>
        <v>57.79380022174</v>
      </c>
      <c r="D61" s="289">
        <f>C61*105.3/100</f>
        <v>60.85687163349222</v>
      </c>
      <c r="E61" s="288">
        <f t="shared" si="2"/>
        <v>63.96057208680032</v>
      </c>
      <c r="F61" s="289">
        <f t="shared" si="2"/>
        <v>67.22256126322713</v>
      </c>
    </row>
    <row r="62" spans="1:6" ht="15">
      <c r="A62" s="95" t="s">
        <v>185</v>
      </c>
      <c r="B62" s="289">
        <v>0</v>
      </c>
      <c r="C62" s="288">
        <f>B62*106.7/100</f>
        <v>0</v>
      </c>
      <c r="D62" s="289">
        <f>C62*105.3/100</f>
        <v>0</v>
      </c>
      <c r="E62" s="288">
        <f t="shared" si="2"/>
        <v>0</v>
      </c>
      <c r="F62" s="289">
        <f t="shared" si="2"/>
        <v>0</v>
      </c>
    </row>
    <row r="63" spans="1:6" ht="60">
      <c r="A63" s="93" t="s">
        <v>186</v>
      </c>
      <c r="B63" s="289">
        <f>B65+B66+B67+B68</f>
        <v>11.149675749999998</v>
      </c>
      <c r="C63" s="289">
        <f>C65+C66+C67+C68</f>
        <v>11.89670402525</v>
      </c>
      <c r="D63" s="289">
        <f>D65+D66+D67+D68</f>
        <v>12.52722933858825</v>
      </c>
      <c r="E63" s="289">
        <f>E65+E66+E67+E68</f>
        <v>13.166118034856249</v>
      </c>
      <c r="F63" s="289">
        <f>F65+F66+F67+F68</f>
        <v>13.83759005463392</v>
      </c>
    </row>
    <row r="64" spans="1:6" ht="15">
      <c r="A64" s="93" t="s">
        <v>306</v>
      </c>
      <c r="B64" s="289"/>
      <c r="C64" s="288"/>
      <c r="D64" s="289"/>
      <c r="E64" s="288"/>
      <c r="F64" s="289"/>
    </row>
    <row r="65" spans="1:6" ht="15">
      <c r="A65" s="93" t="s">
        <v>187</v>
      </c>
      <c r="B65" s="296">
        <v>0.34080483</v>
      </c>
      <c r="C65" s="299">
        <f>B65*106.7/100</f>
        <v>0.36363875361</v>
      </c>
      <c r="D65" s="298">
        <f>C65*105.3/100</f>
        <v>0.38291160755132997</v>
      </c>
      <c r="E65" s="299">
        <f aca="true" t="shared" si="3" ref="E65:F68">D65*105.1/100</f>
        <v>0.40244009953644777</v>
      </c>
      <c r="F65" s="298">
        <f t="shared" si="3"/>
        <v>0.4229645446128066</v>
      </c>
    </row>
    <row r="66" spans="1:6" ht="30">
      <c r="A66" s="93" t="s">
        <v>188</v>
      </c>
      <c r="B66" s="296">
        <f>9.43796832+0.35879808</f>
        <v>9.7967664</v>
      </c>
      <c r="C66" s="299">
        <f>B66*106.7/100</f>
        <v>10.4531497488</v>
      </c>
      <c r="D66" s="298">
        <f>C66*105.3/100</f>
        <v>11.0071666854864</v>
      </c>
      <c r="E66" s="299">
        <f t="shared" si="3"/>
        <v>11.568532186446205</v>
      </c>
      <c r="F66" s="298">
        <f t="shared" si="3"/>
        <v>12.158527327954962</v>
      </c>
    </row>
    <row r="67" spans="1:6" ht="15">
      <c r="A67" s="93" t="s">
        <v>189</v>
      </c>
      <c r="B67" s="296">
        <v>0.47993204</v>
      </c>
      <c r="C67" s="299">
        <f>B67*106.7/100</f>
        <v>0.51208748668</v>
      </c>
      <c r="D67" s="298">
        <f>C67*105.3/100</f>
        <v>0.53922812347404</v>
      </c>
      <c r="E67" s="299">
        <f t="shared" si="3"/>
        <v>0.566728757771216</v>
      </c>
      <c r="F67" s="298">
        <f t="shared" si="3"/>
        <v>0.595631924417548</v>
      </c>
    </row>
    <row r="68" spans="1:6" ht="15">
      <c r="A68" s="93" t="s">
        <v>190</v>
      </c>
      <c r="B68" s="296">
        <v>0.53217248</v>
      </c>
      <c r="C68" s="299">
        <f>B68*106.7/100</f>
        <v>0.56782803616</v>
      </c>
      <c r="D68" s="298">
        <f>C68*105.3/100</f>
        <v>0.59792292207648</v>
      </c>
      <c r="E68" s="299">
        <f t="shared" si="3"/>
        <v>0.6284169911023805</v>
      </c>
      <c r="F68" s="298">
        <f t="shared" si="3"/>
        <v>0.6604662576486018</v>
      </c>
    </row>
    <row r="69" spans="1:6" ht="15">
      <c r="A69" s="95" t="s">
        <v>191</v>
      </c>
      <c r="B69" s="289"/>
      <c r="C69" s="288"/>
      <c r="D69" s="289"/>
      <c r="E69" s="288"/>
      <c r="F69" s="289"/>
    </row>
    <row r="70" spans="1:6" ht="15.75">
      <c r="A70" s="93" t="s">
        <v>192</v>
      </c>
      <c r="B70" s="295">
        <f>B55+B58+B59+B60+B61+B62+B63+B69</f>
        <v>125.94530681900001</v>
      </c>
      <c r="C70" s="295">
        <f>C55+C58+C59+C60+C61+C62+C63+C69</f>
        <v>134.383642375873</v>
      </c>
      <c r="D70" s="295">
        <f>D55+D58+D59+D60+D61+D62+D63+D69</f>
        <v>141.5059754217943</v>
      </c>
      <c r="E70" s="295">
        <f>E55+E58+E59+E60+E61+E62+E63+E69</f>
        <v>148.72278016830577</v>
      </c>
      <c r="F70" s="295">
        <f>F55+F58+F59+F60+F61+F62+F63+F69</f>
        <v>156.30764195688934</v>
      </c>
    </row>
    <row r="71" spans="1:6" ht="30.75" thickBot="1">
      <c r="A71" s="98" t="s">
        <v>193</v>
      </c>
      <c r="B71" s="293">
        <f>B44-B70</f>
        <v>34.823251730999985</v>
      </c>
      <c r="C71" s="293">
        <f>C44-C70</f>
        <v>37.15640959697703</v>
      </c>
      <c r="D71" s="293">
        <f>D44-D70</f>
        <v>39.12569930561676</v>
      </c>
      <c r="E71" s="293">
        <f>E44-E70</f>
        <v>41.12110997020321</v>
      </c>
      <c r="F71" s="293">
        <f>F44-F70</f>
        <v>43.218286578683575</v>
      </c>
    </row>
    <row r="72" ht="15">
      <c r="A72" s="3"/>
    </row>
    <row r="73" ht="15">
      <c r="A73" s="38"/>
    </row>
  </sheetData>
  <sheetProtection/>
  <mergeCells count="1">
    <mergeCell ref="D3:F3"/>
  </mergeCells>
  <printOptions/>
  <pageMargins left="0.3937007874015748" right="0.3937007874015748" top="0.7874015748031497" bottom="0.7874015748031497" header="0.5118110236220472" footer="0.5118110236220472"/>
  <pageSetup horizontalDpi="300" verticalDpi="3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1"/>
  </sheetPr>
  <dimension ref="A1:G149"/>
  <sheetViews>
    <sheetView view="pageBreakPreview" zoomScale="60" zoomScaleNormal="75" zoomScalePageLayoutView="0" workbookViewId="0" topLeftCell="A1">
      <selection activeCell="G5" sqref="G5:G6"/>
    </sheetView>
  </sheetViews>
  <sheetFormatPr defaultColWidth="9.00390625" defaultRowHeight="12.75"/>
  <cols>
    <col min="1" max="1" width="42.25390625" style="0" customWidth="1"/>
    <col min="2" max="2" width="12.375" style="28" customWidth="1"/>
    <col min="3" max="5" width="11.875" style="0" customWidth="1"/>
    <col min="6" max="6" width="12.00390625" style="0" customWidth="1"/>
    <col min="7" max="7" width="11.375" style="0" customWidth="1"/>
  </cols>
  <sheetData>
    <row r="1" ht="15.75" thickBot="1">
      <c r="G1" s="2"/>
    </row>
    <row r="2" spans="1:7" ht="17.25" customHeight="1" thickBot="1">
      <c r="A2" s="145" t="s">
        <v>0</v>
      </c>
      <c r="B2" s="145" t="s">
        <v>302</v>
      </c>
      <c r="C2" s="223" t="s">
        <v>292</v>
      </c>
      <c r="D2" s="223" t="s">
        <v>293</v>
      </c>
      <c r="E2" s="336" t="s">
        <v>2</v>
      </c>
      <c r="F2" s="337"/>
      <c r="G2" s="338"/>
    </row>
    <row r="3" spans="1:7" ht="32.25" customHeight="1" thickBot="1">
      <c r="A3" s="212"/>
      <c r="B3" s="137" t="s">
        <v>254</v>
      </c>
      <c r="C3" s="104" t="s">
        <v>228</v>
      </c>
      <c r="D3" s="104" t="s">
        <v>231</v>
      </c>
      <c r="E3" s="104" t="s">
        <v>284</v>
      </c>
      <c r="F3" s="149" t="s">
        <v>309</v>
      </c>
      <c r="G3" s="104" t="s">
        <v>310</v>
      </c>
    </row>
    <row r="4" spans="1:7" ht="15">
      <c r="A4" s="213"/>
      <c r="B4" s="214"/>
      <c r="C4" s="215"/>
      <c r="D4" s="214"/>
      <c r="E4" s="215"/>
      <c r="F4" s="213"/>
      <c r="G4" s="216"/>
    </row>
    <row r="5" spans="1:7" ht="15.75">
      <c r="A5" s="217" t="s">
        <v>120</v>
      </c>
      <c r="B5" s="214"/>
      <c r="C5" s="139"/>
      <c r="D5" s="167"/>
      <c r="E5" s="139"/>
      <c r="F5" s="139"/>
      <c r="G5" s="218"/>
    </row>
    <row r="6" spans="1:7" ht="30">
      <c r="A6" s="198" t="s">
        <v>230</v>
      </c>
      <c r="B6" s="161" t="s">
        <v>227</v>
      </c>
      <c r="C6" s="302">
        <v>3397</v>
      </c>
      <c r="D6" s="303">
        <f>C6*100.3/100</f>
        <v>3407.191</v>
      </c>
      <c r="E6" s="302">
        <f>D6*100.4/100</f>
        <v>3420.819764</v>
      </c>
      <c r="F6" s="302">
        <f>E6*100.4/100</f>
        <v>3434.503043056</v>
      </c>
      <c r="G6" s="304">
        <f>F6*100.46/100</f>
        <v>3450.301757054058</v>
      </c>
    </row>
    <row r="7" spans="1:7" ht="45">
      <c r="A7" s="219" t="s">
        <v>307</v>
      </c>
      <c r="B7" s="161" t="s">
        <v>227</v>
      </c>
      <c r="C7" s="305">
        <v>3397</v>
      </c>
      <c r="D7" s="303">
        <f aca="true" t="shared" si="0" ref="D7:D30">C7*100.3/100</f>
        <v>3407.191</v>
      </c>
      <c r="E7" s="302">
        <f aca="true" t="shared" si="1" ref="E7:F30">D7*100.4/100</f>
        <v>3420.819764</v>
      </c>
      <c r="F7" s="302">
        <f t="shared" si="1"/>
        <v>3434.503043056</v>
      </c>
      <c r="G7" s="304">
        <f aca="true" t="shared" si="2" ref="G7:G30">F7*100.46/100</f>
        <v>3450.301757054058</v>
      </c>
    </row>
    <row r="8" spans="1:7" ht="30">
      <c r="A8" s="160" t="s">
        <v>111</v>
      </c>
      <c r="B8" s="161" t="s">
        <v>227</v>
      </c>
      <c r="C8" s="302"/>
      <c r="D8" s="303"/>
      <c r="E8" s="302"/>
      <c r="F8" s="302"/>
      <c r="G8" s="304"/>
    </row>
    <row r="9" spans="1:7" ht="15.75">
      <c r="A9" s="220" t="s">
        <v>317</v>
      </c>
      <c r="B9" s="161" t="s">
        <v>227</v>
      </c>
      <c r="C9" s="302">
        <v>643</v>
      </c>
      <c r="D9" s="303">
        <f t="shared" si="0"/>
        <v>644.929</v>
      </c>
      <c r="E9" s="302">
        <f t="shared" si="1"/>
        <v>647.5087159999999</v>
      </c>
      <c r="F9" s="302">
        <f t="shared" si="1"/>
        <v>650.098750864</v>
      </c>
      <c r="G9" s="304">
        <f t="shared" si="2"/>
        <v>653.0892051179743</v>
      </c>
    </row>
    <row r="10" spans="1:7" ht="15.75">
      <c r="A10" s="220" t="s">
        <v>318</v>
      </c>
      <c r="B10" s="161" t="s">
        <v>227</v>
      </c>
      <c r="C10" s="302">
        <v>2156</v>
      </c>
      <c r="D10" s="303">
        <f t="shared" si="0"/>
        <v>2162.468</v>
      </c>
      <c r="E10" s="302">
        <f t="shared" si="1"/>
        <v>2171.117872</v>
      </c>
      <c r="F10" s="302">
        <f t="shared" si="1"/>
        <v>2179.802343488</v>
      </c>
      <c r="G10" s="304">
        <f t="shared" si="2"/>
        <v>2189.8294342680447</v>
      </c>
    </row>
    <row r="11" spans="1:7" ht="78.75">
      <c r="A11" s="220" t="s">
        <v>319</v>
      </c>
      <c r="B11" s="161" t="s">
        <v>227</v>
      </c>
      <c r="C11" s="302">
        <v>275</v>
      </c>
      <c r="D11" s="303">
        <f t="shared" si="0"/>
        <v>275.825</v>
      </c>
      <c r="E11" s="302">
        <f t="shared" si="1"/>
        <v>276.92830000000004</v>
      </c>
      <c r="F11" s="302">
        <f t="shared" si="1"/>
        <v>278.03601320000007</v>
      </c>
      <c r="G11" s="304">
        <f t="shared" si="2"/>
        <v>279.31497886072003</v>
      </c>
    </row>
    <row r="12" spans="1:7" ht="15.75">
      <c r="A12" s="220" t="s">
        <v>320</v>
      </c>
      <c r="B12" s="161" t="s">
        <v>227</v>
      </c>
      <c r="C12" s="302">
        <v>7</v>
      </c>
      <c r="D12" s="303">
        <f t="shared" si="0"/>
        <v>7.021</v>
      </c>
      <c r="E12" s="302">
        <f t="shared" si="1"/>
        <v>7.049084000000001</v>
      </c>
      <c r="F12" s="302">
        <f t="shared" si="1"/>
        <v>7.077280336000001</v>
      </c>
      <c r="G12" s="304">
        <f t="shared" si="2"/>
        <v>7.1098358255456</v>
      </c>
    </row>
    <row r="13" spans="1:7" ht="15.75">
      <c r="A13" s="220" t="s">
        <v>321</v>
      </c>
      <c r="B13" s="161" t="s">
        <v>227</v>
      </c>
      <c r="C13" s="302">
        <v>0</v>
      </c>
      <c r="D13" s="303">
        <f t="shared" si="0"/>
        <v>0</v>
      </c>
      <c r="E13" s="302">
        <f t="shared" si="1"/>
        <v>0</v>
      </c>
      <c r="F13" s="302">
        <f t="shared" si="1"/>
        <v>0</v>
      </c>
      <c r="G13" s="304">
        <f t="shared" si="2"/>
        <v>0</v>
      </c>
    </row>
    <row r="14" spans="1:7" ht="63">
      <c r="A14" s="220" t="s">
        <v>322</v>
      </c>
      <c r="B14" s="161" t="s">
        <v>227</v>
      </c>
      <c r="C14" s="302">
        <v>72</v>
      </c>
      <c r="D14" s="303">
        <f t="shared" si="0"/>
        <v>72.216</v>
      </c>
      <c r="E14" s="302">
        <f t="shared" si="1"/>
        <v>72.504864</v>
      </c>
      <c r="F14" s="302">
        <f t="shared" si="1"/>
        <v>72.794883456</v>
      </c>
      <c r="G14" s="304">
        <f t="shared" si="2"/>
        <v>73.12973991989759</v>
      </c>
    </row>
    <row r="15" spans="1:7" ht="47.25">
      <c r="A15" s="220" t="s">
        <v>323</v>
      </c>
      <c r="B15" s="161" t="s">
        <v>227</v>
      </c>
      <c r="C15" s="302">
        <v>24</v>
      </c>
      <c r="D15" s="303">
        <f t="shared" si="0"/>
        <v>24.072</v>
      </c>
      <c r="E15" s="302">
        <f t="shared" si="1"/>
        <v>24.168288000000004</v>
      </c>
      <c r="F15" s="302">
        <f t="shared" si="1"/>
        <v>24.264961152000005</v>
      </c>
      <c r="G15" s="304">
        <f t="shared" si="2"/>
        <v>24.376579973299204</v>
      </c>
    </row>
    <row r="16" spans="1:7" ht="15.75">
      <c r="A16" s="220" t="s">
        <v>324</v>
      </c>
      <c r="B16" s="161" t="s">
        <v>227</v>
      </c>
      <c r="C16" s="302">
        <v>143</v>
      </c>
      <c r="D16" s="303">
        <f t="shared" si="0"/>
        <v>143.429</v>
      </c>
      <c r="E16" s="302">
        <f t="shared" si="1"/>
        <v>144.00271600000002</v>
      </c>
      <c r="F16" s="302">
        <f t="shared" si="1"/>
        <v>144.57872686400003</v>
      </c>
      <c r="G16" s="304">
        <f t="shared" si="2"/>
        <v>145.2437890075744</v>
      </c>
    </row>
    <row r="17" spans="1:7" ht="47.25">
      <c r="A17" s="300" t="s">
        <v>325</v>
      </c>
      <c r="B17" s="161" t="s">
        <v>227</v>
      </c>
      <c r="C17" s="302">
        <v>60</v>
      </c>
      <c r="D17" s="303">
        <f t="shared" si="0"/>
        <v>60.18</v>
      </c>
      <c r="E17" s="302">
        <f t="shared" si="1"/>
        <v>60.42072</v>
      </c>
      <c r="F17" s="302">
        <f t="shared" si="1"/>
        <v>60.66240288000001</v>
      </c>
      <c r="G17" s="304">
        <f t="shared" si="2"/>
        <v>60.941449933248</v>
      </c>
    </row>
    <row r="18" spans="1:7" ht="47.25">
      <c r="A18" s="300" t="s">
        <v>326</v>
      </c>
      <c r="B18" s="161" t="s">
        <v>227</v>
      </c>
      <c r="C18" s="302">
        <v>17</v>
      </c>
      <c r="D18" s="303">
        <f t="shared" si="0"/>
        <v>17.051</v>
      </c>
      <c r="E18" s="302">
        <f t="shared" si="1"/>
        <v>17.119204</v>
      </c>
      <c r="F18" s="302">
        <f t="shared" si="1"/>
        <v>17.187680816</v>
      </c>
      <c r="G18" s="304">
        <f t="shared" si="2"/>
        <v>17.2667441477536</v>
      </c>
    </row>
    <row r="19" spans="1:7" ht="36.75" customHeight="1">
      <c r="A19" s="163" t="s">
        <v>252</v>
      </c>
      <c r="B19" s="161" t="s">
        <v>4</v>
      </c>
      <c r="C19" s="306">
        <v>0.09</v>
      </c>
      <c r="D19" s="307">
        <f t="shared" si="0"/>
        <v>0.09026999999999999</v>
      </c>
      <c r="E19" s="306">
        <f t="shared" si="1"/>
        <v>0.09063108</v>
      </c>
      <c r="F19" s="306">
        <f t="shared" si="1"/>
        <v>0.09099360432</v>
      </c>
      <c r="G19" s="326">
        <f t="shared" si="2"/>
        <v>0.09141217489987201</v>
      </c>
    </row>
    <row r="20" spans="1:7" ht="60">
      <c r="A20" s="163" t="s">
        <v>221</v>
      </c>
      <c r="B20" s="161" t="s">
        <v>227</v>
      </c>
      <c r="C20" s="302"/>
      <c r="D20" s="303"/>
      <c r="E20" s="302"/>
      <c r="F20" s="302"/>
      <c r="G20" s="304"/>
    </row>
    <row r="21" spans="1:7" ht="60">
      <c r="A21" s="162" t="s">
        <v>215</v>
      </c>
      <c r="B21" s="161" t="s">
        <v>227</v>
      </c>
      <c r="C21" s="302">
        <v>15</v>
      </c>
      <c r="D21" s="303">
        <f t="shared" si="0"/>
        <v>15.045</v>
      </c>
      <c r="E21" s="302">
        <f t="shared" si="1"/>
        <v>15.10518</v>
      </c>
      <c r="F21" s="302">
        <f t="shared" si="1"/>
        <v>15.165600720000002</v>
      </c>
      <c r="G21" s="304">
        <f t="shared" si="2"/>
        <v>15.235362483312</v>
      </c>
    </row>
    <row r="22" spans="1:7" ht="45">
      <c r="A22" s="162" t="s">
        <v>253</v>
      </c>
      <c r="B22" s="161" t="s">
        <v>225</v>
      </c>
      <c r="C22" s="302">
        <v>164</v>
      </c>
      <c r="D22" s="303">
        <f t="shared" si="0"/>
        <v>164.49200000000002</v>
      </c>
      <c r="E22" s="302">
        <f t="shared" si="1"/>
        <v>165.14996800000006</v>
      </c>
      <c r="F22" s="302">
        <f t="shared" si="1"/>
        <v>165.81056787200006</v>
      </c>
      <c r="G22" s="304">
        <f t="shared" si="2"/>
        <v>166.57329648421126</v>
      </c>
    </row>
    <row r="23" spans="1:7" ht="21" customHeight="1">
      <c r="A23" s="162" t="s">
        <v>233</v>
      </c>
      <c r="B23" s="161" t="s">
        <v>121</v>
      </c>
      <c r="C23" s="302">
        <f>C25+C26</f>
        <v>2</v>
      </c>
      <c r="D23" s="303">
        <f t="shared" si="0"/>
        <v>2.006</v>
      </c>
      <c r="E23" s="302">
        <f t="shared" si="1"/>
        <v>2.014024</v>
      </c>
      <c r="F23" s="302">
        <f t="shared" si="1"/>
        <v>2.0220800960000003</v>
      </c>
      <c r="G23" s="304">
        <f t="shared" si="2"/>
        <v>2.0313816644416</v>
      </c>
    </row>
    <row r="24" spans="1:7" ht="18.75" customHeight="1">
      <c r="A24" s="162" t="s">
        <v>234</v>
      </c>
      <c r="B24" s="161"/>
      <c r="C24" s="302"/>
      <c r="D24" s="303"/>
      <c r="E24" s="302"/>
      <c r="F24" s="302"/>
      <c r="G24" s="304"/>
    </row>
    <row r="25" spans="1:7" ht="19.5" customHeight="1">
      <c r="A25" s="162" t="s">
        <v>122</v>
      </c>
      <c r="B25" s="161" t="s">
        <v>121</v>
      </c>
      <c r="C25" s="302">
        <v>2</v>
      </c>
      <c r="D25" s="303">
        <f t="shared" si="0"/>
        <v>2.006</v>
      </c>
      <c r="E25" s="302">
        <f t="shared" si="1"/>
        <v>2.014024</v>
      </c>
      <c r="F25" s="302">
        <f t="shared" si="1"/>
        <v>2.0220800960000003</v>
      </c>
      <c r="G25" s="304">
        <f t="shared" si="2"/>
        <v>2.0313816644416</v>
      </c>
    </row>
    <row r="26" spans="1:7" ht="18" customHeight="1">
      <c r="A26" s="162" t="s">
        <v>5</v>
      </c>
      <c r="B26" s="161" t="s">
        <v>121</v>
      </c>
      <c r="C26" s="302"/>
      <c r="D26" s="303"/>
      <c r="E26" s="302"/>
      <c r="F26" s="302"/>
      <c r="G26" s="304"/>
    </row>
    <row r="27" spans="1:7" ht="15">
      <c r="A27" s="162"/>
      <c r="B27" s="161"/>
      <c r="C27" s="302"/>
      <c r="D27" s="303"/>
      <c r="E27" s="302"/>
      <c r="F27" s="302"/>
      <c r="G27" s="304"/>
    </row>
    <row r="28" spans="1:7" ht="30">
      <c r="A28" s="162" t="s">
        <v>123</v>
      </c>
      <c r="B28" s="221" t="s">
        <v>232</v>
      </c>
      <c r="C28" s="302"/>
      <c r="D28" s="303"/>
      <c r="E28" s="302"/>
      <c r="F28" s="302"/>
      <c r="G28" s="304"/>
    </row>
    <row r="29" spans="1:7" ht="30" customHeight="1">
      <c r="A29" s="162" t="s">
        <v>124</v>
      </c>
      <c r="B29" s="221" t="s">
        <v>232</v>
      </c>
      <c r="C29" s="302"/>
      <c r="D29" s="303"/>
      <c r="E29" s="302"/>
      <c r="F29" s="302"/>
      <c r="G29" s="304"/>
    </row>
    <row r="30" spans="1:7" ht="49.5" customHeight="1" thickBot="1">
      <c r="A30" s="222" t="s">
        <v>290</v>
      </c>
      <c r="B30" s="190" t="s">
        <v>128</v>
      </c>
      <c r="C30" s="301">
        <v>27224.1</v>
      </c>
      <c r="D30" s="303">
        <f t="shared" si="0"/>
        <v>27305.7723</v>
      </c>
      <c r="E30" s="302">
        <f t="shared" si="1"/>
        <v>27414.9953892</v>
      </c>
      <c r="F30" s="302">
        <f t="shared" si="1"/>
        <v>27524.655370756802</v>
      </c>
      <c r="G30" s="304">
        <f t="shared" si="2"/>
        <v>27651.26878546228</v>
      </c>
    </row>
    <row r="31" spans="1:2" ht="15">
      <c r="A31" s="3"/>
      <c r="B31" s="6"/>
    </row>
    <row r="32" spans="1:2" ht="15.75">
      <c r="A32" s="27"/>
      <c r="B32" s="6"/>
    </row>
    <row r="33" spans="1:2" ht="15">
      <c r="A33" s="3"/>
      <c r="B33" s="6"/>
    </row>
    <row r="34" spans="1:2" ht="15">
      <c r="A34" s="8"/>
      <c r="B34" s="6"/>
    </row>
    <row r="35" spans="1:2" ht="15">
      <c r="A35" s="8"/>
      <c r="B35" s="6"/>
    </row>
    <row r="36" ht="15">
      <c r="B36" s="6"/>
    </row>
    <row r="37" spans="1:2" ht="15">
      <c r="A37" s="3"/>
      <c r="B37" s="6"/>
    </row>
    <row r="38" spans="1:2" ht="15">
      <c r="A38" s="3"/>
      <c r="B38" s="6"/>
    </row>
    <row r="39" spans="1:2" ht="15">
      <c r="A39" s="10"/>
      <c r="B39" s="6"/>
    </row>
    <row r="40" spans="1:2" ht="15">
      <c r="A40" s="3"/>
      <c r="B40" s="6"/>
    </row>
    <row r="41" spans="1:2" ht="15">
      <c r="A41" s="3"/>
      <c r="B41" s="6"/>
    </row>
    <row r="42" spans="1:2" ht="15">
      <c r="A42" s="3"/>
      <c r="B42" s="6"/>
    </row>
    <row r="43" spans="1:2" ht="15">
      <c r="A43" s="3"/>
      <c r="B43" s="6"/>
    </row>
    <row r="44" spans="1:2" ht="15">
      <c r="A44" s="3"/>
      <c r="B44" s="6"/>
    </row>
    <row r="45" spans="1:2" ht="15">
      <c r="A45" s="3"/>
      <c r="B45" s="6"/>
    </row>
    <row r="46" spans="1:2" ht="15">
      <c r="A46" s="9"/>
      <c r="B46" s="6"/>
    </row>
    <row r="47" spans="1:2" ht="12.75">
      <c r="A47" s="1"/>
      <c r="B47" s="12"/>
    </row>
    <row r="48" spans="1:2" ht="15">
      <c r="A48" s="7"/>
      <c r="B48" s="6"/>
    </row>
    <row r="64" spans="1:2" ht="15">
      <c r="A64" s="3"/>
      <c r="B64" s="6"/>
    </row>
    <row r="65" spans="1:2" ht="15">
      <c r="A65" s="3"/>
      <c r="B65" s="6"/>
    </row>
    <row r="66" spans="1:2" ht="15">
      <c r="A66" s="1"/>
      <c r="B66" s="6"/>
    </row>
    <row r="67" spans="1:2" ht="15">
      <c r="A67" s="3"/>
      <c r="B67" s="6"/>
    </row>
    <row r="68" spans="1:2" ht="15">
      <c r="A68" s="3"/>
      <c r="B68" s="6"/>
    </row>
    <row r="69" spans="1:2" ht="12.75">
      <c r="A69" s="1"/>
      <c r="B69" s="12"/>
    </row>
    <row r="70" spans="1:2" ht="12.75">
      <c r="A70" s="1"/>
      <c r="B70" s="12"/>
    </row>
    <row r="71" spans="1:2" ht="12.75">
      <c r="A71" s="1"/>
      <c r="B71" s="12"/>
    </row>
    <row r="72" spans="1:2" ht="12.75">
      <c r="A72" s="1"/>
      <c r="B72" s="12"/>
    </row>
    <row r="73" spans="1:2" ht="12.75">
      <c r="A73" s="1"/>
      <c r="B73" s="12"/>
    </row>
    <row r="74" spans="1:2" ht="12.75">
      <c r="A74" s="1"/>
      <c r="B74" s="12"/>
    </row>
    <row r="75" spans="1:2" ht="12.75">
      <c r="A75" s="1"/>
      <c r="B75" s="12"/>
    </row>
    <row r="76" spans="1:2" ht="12.75">
      <c r="A76" s="1"/>
      <c r="B76" s="12"/>
    </row>
    <row r="77" spans="1:2" ht="12.75">
      <c r="A77" s="1"/>
      <c r="B77" s="12"/>
    </row>
    <row r="78" spans="1:2" ht="12.75">
      <c r="A78" s="1"/>
      <c r="B78" s="12"/>
    </row>
    <row r="79" spans="1:2" ht="12.75">
      <c r="A79" s="1"/>
      <c r="B79" s="12"/>
    </row>
    <row r="80" spans="1:2" ht="12.75">
      <c r="A80" s="1"/>
      <c r="B80" s="12"/>
    </row>
    <row r="81" spans="1:2" ht="12.75">
      <c r="A81" s="1"/>
      <c r="B81" s="12"/>
    </row>
    <row r="82" spans="1:2" ht="12.75">
      <c r="A82" s="1"/>
      <c r="B82" s="12"/>
    </row>
    <row r="83" spans="1:2" ht="12.75">
      <c r="A83" s="1"/>
      <c r="B83" s="12"/>
    </row>
    <row r="84" spans="1:2" ht="12.75">
      <c r="A84" s="1"/>
      <c r="B84" s="12"/>
    </row>
    <row r="85" spans="1:2" ht="12.75">
      <c r="A85" s="1"/>
      <c r="B85" s="12"/>
    </row>
    <row r="86" spans="1:2" ht="12.75">
      <c r="A86" s="1"/>
      <c r="B86" s="12"/>
    </row>
    <row r="87" spans="1:2" ht="12.75">
      <c r="A87" s="1"/>
      <c r="B87" s="12"/>
    </row>
    <row r="88" spans="1:2" ht="12.75">
      <c r="A88" s="1"/>
      <c r="B88" s="12"/>
    </row>
    <row r="89" spans="1:2" ht="12.75">
      <c r="A89" s="1"/>
      <c r="B89" s="12"/>
    </row>
    <row r="90" spans="1:2" ht="12.75">
      <c r="A90" s="1"/>
      <c r="B90" s="12"/>
    </row>
    <row r="91" spans="1:2" ht="12.75">
      <c r="A91" s="1"/>
      <c r="B91" s="12"/>
    </row>
    <row r="92" spans="1:2" ht="12.75">
      <c r="A92" s="1"/>
      <c r="B92" s="12"/>
    </row>
    <row r="93" spans="1:2" ht="12.75">
      <c r="A93" s="1"/>
      <c r="B93" s="12"/>
    </row>
    <row r="94" spans="1:2" ht="12.75">
      <c r="A94" s="1"/>
      <c r="B94" s="12"/>
    </row>
    <row r="95" spans="1:2" ht="12.75">
      <c r="A95" s="1"/>
      <c r="B95" s="12"/>
    </row>
    <row r="96" spans="1:2" ht="12.75">
      <c r="A96" s="1"/>
      <c r="B96" s="12"/>
    </row>
    <row r="97" spans="1:2" ht="12.75">
      <c r="A97" s="1"/>
      <c r="B97" s="12"/>
    </row>
    <row r="98" spans="1:2" ht="12.75">
      <c r="A98" s="1"/>
      <c r="B98" s="12"/>
    </row>
    <row r="99" spans="1:2" ht="12.75">
      <c r="A99" s="1"/>
      <c r="B99" s="12"/>
    </row>
    <row r="100" spans="1:2" ht="12.75">
      <c r="A100" s="1"/>
      <c r="B100" s="12"/>
    </row>
    <row r="101" spans="1:2" ht="12.75">
      <c r="A101" s="1"/>
      <c r="B101" s="12"/>
    </row>
    <row r="102" spans="1:2" ht="12.75">
      <c r="A102" s="1"/>
      <c r="B102" s="12"/>
    </row>
    <row r="103" spans="1:2" ht="12.75">
      <c r="A103" s="1"/>
      <c r="B103" s="12"/>
    </row>
    <row r="104" spans="1:2" ht="12.75">
      <c r="A104" s="1"/>
      <c r="B104" s="12"/>
    </row>
    <row r="105" spans="1:2" ht="12.75">
      <c r="A105" s="1"/>
      <c r="B105" s="12"/>
    </row>
    <row r="106" spans="1:2" ht="12.75">
      <c r="A106" s="1"/>
      <c r="B106" s="12"/>
    </row>
    <row r="107" spans="1:2" ht="12.75">
      <c r="A107" s="1"/>
      <c r="B107" s="12"/>
    </row>
    <row r="108" spans="1:2" ht="12.75">
      <c r="A108" s="1"/>
      <c r="B108" s="12"/>
    </row>
    <row r="109" spans="1:2" ht="12.75">
      <c r="A109" s="1"/>
      <c r="B109" s="12"/>
    </row>
    <row r="110" spans="1:2" ht="12.75">
      <c r="A110" s="1"/>
      <c r="B110" s="12"/>
    </row>
    <row r="111" spans="1:2" ht="12.75">
      <c r="A111" s="1"/>
      <c r="B111" s="12"/>
    </row>
    <row r="112" spans="1:2" ht="12.75">
      <c r="A112" s="1"/>
      <c r="B112" s="12"/>
    </row>
    <row r="113" spans="1:2" ht="12.75">
      <c r="A113" s="1"/>
      <c r="B113" s="12"/>
    </row>
    <row r="114" spans="1:2" ht="12.75">
      <c r="A114" s="1"/>
      <c r="B114" s="12"/>
    </row>
    <row r="115" spans="1:2" ht="12.75">
      <c r="A115" s="1"/>
      <c r="B115" s="12"/>
    </row>
    <row r="116" spans="1:2" ht="12.75">
      <c r="A116" s="1"/>
      <c r="B116" s="12"/>
    </row>
    <row r="117" spans="1:2" ht="12.75">
      <c r="A117" s="1"/>
      <c r="B117" s="12"/>
    </row>
    <row r="118" spans="1:2" ht="12.75">
      <c r="A118" s="1"/>
      <c r="B118" s="12"/>
    </row>
    <row r="119" spans="1:2" ht="12.75">
      <c r="A119" s="1"/>
      <c r="B119" s="12"/>
    </row>
    <row r="120" spans="1:2" ht="12.75">
      <c r="A120" s="1"/>
      <c r="B120" s="12"/>
    </row>
    <row r="121" spans="1:2" ht="12.75">
      <c r="A121" s="1"/>
      <c r="B121" s="12"/>
    </row>
    <row r="122" spans="1:2" ht="12.75">
      <c r="A122" s="1"/>
      <c r="B122" s="12"/>
    </row>
    <row r="123" spans="1:2" ht="12.75">
      <c r="A123" s="1"/>
      <c r="B123" s="12"/>
    </row>
    <row r="124" spans="1:2" ht="12.75">
      <c r="A124" s="1"/>
      <c r="B124" s="12"/>
    </row>
    <row r="125" spans="1:2" ht="12.75">
      <c r="A125" s="1"/>
      <c r="B125" s="12"/>
    </row>
    <row r="126" spans="1:2" ht="12.75">
      <c r="A126" s="1"/>
      <c r="B126" s="12"/>
    </row>
    <row r="127" spans="1:2" ht="12.75">
      <c r="A127" s="1"/>
      <c r="B127" s="12"/>
    </row>
    <row r="128" spans="1:2" ht="12.75">
      <c r="A128" s="1"/>
      <c r="B128" s="12"/>
    </row>
    <row r="129" spans="1:2" ht="12.75">
      <c r="A129" s="1"/>
      <c r="B129" s="12"/>
    </row>
    <row r="130" spans="1:2" ht="12.75">
      <c r="A130" s="1"/>
      <c r="B130" s="12"/>
    </row>
    <row r="131" spans="1:2" ht="12.75">
      <c r="A131" s="1"/>
      <c r="B131" s="12"/>
    </row>
    <row r="132" spans="1:2" ht="12.75">
      <c r="A132" s="1"/>
      <c r="B132" s="12"/>
    </row>
    <row r="133" spans="1:2" ht="12.75">
      <c r="A133" s="1"/>
      <c r="B133" s="12"/>
    </row>
    <row r="134" spans="1:2" ht="12.75">
      <c r="A134" s="1"/>
      <c r="B134" s="12"/>
    </row>
    <row r="135" spans="1:2" ht="12.75">
      <c r="A135" s="1"/>
      <c r="B135" s="12"/>
    </row>
    <row r="136" spans="1:2" ht="12.75">
      <c r="A136" s="1"/>
      <c r="B136" s="12"/>
    </row>
    <row r="137" spans="1:2" ht="12.75">
      <c r="A137" s="1"/>
      <c r="B137" s="12"/>
    </row>
    <row r="138" spans="1:2" ht="12.75">
      <c r="A138" s="1"/>
      <c r="B138" s="12"/>
    </row>
    <row r="139" spans="1:2" ht="12.75">
      <c r="A139" s="1"/>
      <c r="B139" s="12"/>
    </row>
    <row r="140" spans="1:2" ht="12.75">
      <c r="A140" s="1"/>
      <c r="B140" s="12"/>
    </row>
    <row r="141" spans="1:2" ht="12.75">
      <c r="A141" s="1"/>
      <c r="B141" s="12"/>
    </row>
    <row r="142" spans="1:2" ht="12.75">
      <c r="A142" s="1"/>
      <c r="B142" s="12"/>
    </row>
    <row r="143" spans="1:2" ht="12.75">
      <c r="A143" s="1"/>
      <c r="B143" s="12"/>
    </row>
    <row r="144" spans="1:2" ht="12.75">
      <c r="A144" s="1"/>
      <c r="B144" s="12"/>
    </row>
    <row r="145" spans="1:2" ht="12.75">
      <c r="A145" s="1"/>
      <c r="B145" s="12"/>
    </row>
    <row r="146" spans="1:2" ht="12.75">
      <c r="A146" s="1"/>
      <c r="B146" s="12"/>
    </row>
    <row r="147" spans="1:2" ht="12.75">
      <c r="A147" s="1"/>
      <c r="B147" s="12"/>
    </row>
    <row r="148" spans="1:2" ht="12.75">
      <c r="A148" s="1"/>
      <c r="B148" s="12"/>
    </row>
    <row r="149" spans="1:2" ht="12.75">
      <c r="A149" s="1"/>
      <c r="B149" s="12"/>
    </row>
  </sheetData>
  <sheetProtection/>
  <mergeCells count="1">
    <mergeCell ref="E2:G2"/>
  </mergeCells>
  <printOptions/>
  <pageMargins left="0.3937007874015748" right="0.22" top="0.53" bottom="0.3937007874015748" header="0.52" footer="0.5118110236220472"/>
  <pageSetup horizontalDpi="300" verticalDpi="3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Любовь</cp:lastModifiedBy>
  <cp:lastPrinted>2013-08-15T07:36:21Z</cp:lastPrinted>
  <dcterms:created xsi:type="dcterms:W3CDTF">2002-05-08T07:52:30Z</dcterms:created>
  <dcterms:modified xsi:type="dcterms:W3CDTF">2013-10-18T08:58:17Z</dcterms:modified>
  <cp:category/>
  <cp:version/>
  <cp:contentType/>
  <cp:contentStatus/>
</cp:coreProperties>
</file>