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1000" firstSheet="16" activeTab="26"/>
  </bookViews>
  <sheets>
    <sheet name="Оглавление" sheetId="1" r:id="rId1"/>
    <sheet name="Общая характеристика" sheetId="2" r:id="rId2"/>
    <sheet name="1 Имущество" sheetId="3" r:id="rId3"/>
    <sheet name="2 Демография" sheetId="4" r:id="rId4"/>
    <sheet name="3 Предприятия" sheetId="5" r:id="rId5"/>
    <sheet name="4 Трудовые ресурсы" sheetId="6" r:id="rId6"/>
    <sheet name="5 Природа" sheetId="7" r:id="rId7"/>
    <sheet name="6 Экономика" sheetId="8" r:id="rId8"/>
    <sheet name="7_1 Доходы" sheetId="9" r:id="rId9"/>
    <sheet name="7_2 Расходы" sheetId="10" r:id="rId10"/>
    <sheet name="7_3 Дефицит" sheetId="11" r:id="rId11"/>
    <sheet name="7_4 Льготы" sheetId="12" r:id="rId12"/>
    <sheet name="8 Жилфонд" sheetId="13" r:id="rId13"/>
    <sheet name="9 Образование" sheetId="14" r:id="rId14"/>
    <sheet name="10 Здравоохр" sheetId="15" r:id="rId15"/>
    <sheet name="11 Соцзащита" sheetId="16" r:id="rId16"/>
    <sheet name="12 Культура" sheetId="17" r:id="rId17"/>
    <sheet name="13 Физкультура и спорт" sheetId="18" r:id="rId18"/>
    <sheet name="14 Молодёжная политика" sheetId="19" r:id="rId19"/>
    <sheet name="15 Туризм" sheetId="20" r:id="rId20"/>
    <sheet name="16 Водоснаб" sheetId="21" r:id="rId21"/>
    <sheet name="17 Канализация" sheetId="22" r:id="rId22"/>
    <sheet name="18 Газоснаб" sheetId="23" r:id="rId23"/>
    <sheet name="19 Теплоснаб" sheetId="24" r:id="rId24"/>
    <sheet name="20 Электроснаб" sheetId="25" r:id="rId25"/>
    <sheet name="21 жил - ком услуги" sheetId="26" r:id="rId26"/>
    <sheet name="22 Энергоучёт" sheetId="27" r:id="rId27"/>
  </sheets>
  <externalReferences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<sst xmlns="http://schemas.openxmlformats.org/spreadsheetml/2006/main" count="4328" uniqueCount="860">
  <si>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</si>
  <si>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 xml:space="preserve">         в том числе:</t>
  </si>
  <si>
    <t>деятельность общественных  организаций</t>
  </si>
  <si>
    <t>предоставление персональных услуг</t>
  </si>
  <si>
    <t>15. Туризм</t>
  </si>
  <si>
    <t xml:space="preserve">11. Зоны отдыха  - всего, </t>
  </si>
  <si>
    <t>12. Организации, предоставляющие услуги в сфере туризма</t>
  </si>
  <si>
    <t>14. Кафе, бары</t>
  </si>
  <si>
    <t xml:space="preserve">18. Доходы местного бюджета от коллективных мест размещения и организаций, предоставляющих услуги в сфере туризма </t>
  </si>
  <si>
    <t>16. Водоснабжение</t>
  </si>
  <si>
    <t xml:space="preserve">Коммунально-бытовое потребление воды на одного жителя (в среднем за год): </t>
  </si>
  <si>
    <t xml:space="preserve">Протяженность водопроводных сетей </t>
  </si>
  <si>
    <t>17. Канализация</t>
  </si>
  <si>
    <t xml:space="preserve">в том числе принятых в муниципальную собственность от ведомств с 1993 года </t>
  </si>
  <si>
    <t>18. Газоснабжение</t>
  </si>
  <si>
    <t xml:space="preserve">5. Потреблено сжиженного газа - всего, </t>
  </si>
  <si>
    <t>6. Величина  задолженности по оплате за потребленный природный газ на конец года</t>
  </si>
  <si>
    <t>19. Теплоснабжение</t>
  </si>
  <si>
    <t>20. Электроснабжение</t>
  </si>
  <si>
    <t>3. Электросетевые объекты, находящиеся на балансе электросетевых компаний, для которых установлен тариф на передачу электрической энергии:</t>
  </si>
  <si>
    <t>9. Количество социально значимых объектов, не имеющих требуемой категории надежности, для которых заключены соглашения на обеспечение резервными источниками электроснабжения:</t>
  </si>
  <si>
    <t>7. Количество стационарных резервных источников электроснабжения на социально значимых объектах:</t>
  </si>
  <si>
    <t xml:space="preserve">5. Количество  электросетевых объектов, не имеющих собственника или собственник которых неизвестен, либо от права собственности на которые собственник отказался: </t>
  </si>
  <si>
    <t>21. Жилищно-коммунальные услуги</t>
  </si>
  <si>
    <t>22.Оснащенность приборами учета и регулирования потребления энергоресурсов</t>
  </si>
  <si>
    <t>в городских поселениях</t>
  </si>
  <si>
    <t>в сельских поселениях</t>
  </si>
  <si>
    <t xml:space="preserve"> га</t>
  </si>
  <si>
    <t>Забор водных ресурсов из поверхностных водных объектов</t>
  </si>
  <si>
    <t xml:space="preserve">Забор  водных ресурсов из подземных водных объектов   </t>
  </si>
  <si>
    <t>Количество  объектов размещения отходов</t>
  </si>
  <si>
    <t>Несанкционированные объекты размещения бытовых и промышленных отходов</t>
  </si>
  <si>
    <t>объекты размещения иловых осадков</t>
  </si>
  <si>
    <t>объекты размещения технологических промышленных  отходов</t>
  </si>
  <si>
    <t>объекты размещения бытовых и отдельных видов промышленных отходов</t>
  </si>
  <si>
    <t>Холодная</t>
  </si>
  <si>
    <t>Горячая</t>
  </si>
  <si>
    <t>Всего</t>
  </si>
  <si>
    <t>газ</t>
  </si>
  <si>
    <t>мазут</t>
  </si>
  <si>
    <t>уголь</t>
  </si>
  <si>
    <t>тыс.чел.</t>
  </si>
  <si>
    <t>тыс.руб.</t>
  </si>
  <si>
    <t>Объем размещаемых отходов</t>
  </si>
  <si>
    <t>наркомании</t>
  </si>
  <si>
    <t>токсикомании</t>
  </si>
  <si>
    <t>амортизация</t>
  </si>
  <si>
    <t>Горючие сланцы (тыс. т)</t>
  </si>
  <si>
    <t>Флюсовые известняки (тыс. т)</t>
  </si>
  <si>
    <t>Песок строительный</t>
  </si>
  <si>
    <t>Строительный камень</t>
  </si>
  <si>
    <t>Кирпично-черепичные глины</t>
  </si>
  <si>
    <t>Облицовочный  камень</t>
  </si>
  <si>
    <t>Цементное сырье (тыс. т)</t>
  </si>
  <si>
    <t xml:space="preserve">Защитные леса  </t>
  </si>
  <si>
    <t>Общий запас</t>
  </si>
  <si>
    <t xml:space="preserve">Расчетная лесосека </t>
  </si>
  <si>
    <t>норма потребления холодной воды</t>
  </si>
  <si>
    <t>норма потребления горячей воды</t>
  </si>
  <si>
    <t>Наименования наиболее крупных сооружений с указанием мощности:</t>
  </si>
  <si>
    <t>2. Парки культуры и отдыха</t>
  </si>
  <si>
    <t>торф</t>
  </si>
  <si>
    <t>дрова</t>
  </si>
  <si>
    <t xml:space="preserve">Балансовые запасы подземных вод   </t>
  </si>
  <si>
    <t>Перечень предоставленных льгот</t>
  </si>
  <si>
    <t>Наименование, номер и дата решения</t>
  </si>
  <si>
    <t>Категории плательщиков, которым предоставлены налоговые льготы</t>
  </si>
  <si>
    <t>Единица измерения</t>
  </si>
  <si>
    <t>2.1. Муниципальные</t>
  </si>
  <si>
    <t>лесного фонда</t>
  </si>
  <si>
    <t>средний многолетний</t>
  </si>
  <si>
    <t xml:space="preserve">       в том числе:</t>
  </si>
  <si>
    <t>электрических сетей 0,4 кВ ( кабельные/воздушные)</t>
  </si>
  <si>
    <t>Налоги на прибыль, доходы</t>
  </si>
  <si>
    <t>Глава муниципального образования</t>
  </si>
  <si>
    <t>Дата и номер областного закона о наделении органов местного самоуправления муниципального образования отдельными государственными полномочиями Ленинградской области</t>
  </si>
  <si>
    <t>км</t>
  </si>
  <si>
    <t>1.4. Центры социального обслуживания граждан пожилого возраста и инвалидов</t>
  </si>
  <si>
    <t>1.5. Комплексные центры социального обслуживания населения</t>
  </si>
  <si>
    <t>1. Трудовые ресурсы</t>
  </si>
  <si>
    <t xml:space="preserve"> старше трудоспособного возраста</t>
  </si>
  <si>
    <t>Общая потребность в приборах учета на 1 января отчетного года (ед.)</t>
  </si>
  <si>
    <t>Фактическое оснащение за отчетный год (ед.)</t>
  </si>
  <si>
    <t>по организациям бюджетной сферы:</t>
  </si>
  <si>
    <t xml:space="preserve">на 1 января отчетного года </t>
  </si>
  <si>
    <t xml:space="preserve">на 1 января текущего года </t>
  </si>
  <si>
    <t xml:space="preserve">Обеспеченность детскими домами </t>
  </si>
  <si>
    <t>1. Объекты детских дошкольных учреждений</t>
  </si>
  <si>
    <t>5. Детские дома</t>
  </si>
  <si>
    <t xml:space="preserve"> 1.2.2. Областного подчинения</t>
  </si>
  <si>
    <t>6. Удельный вес учащихся в дневных учреждениях общего образования, занимающихся во вторую смену, к общему числу учащихся в дневных общеобразовательных учреждениях</t>
  </si>
  <si>
    <t>1.2. Государственные</t>
  </si>
  <si>
    <t>2.2. Государственные</t>
  </si>
  <si>
    <t>4.2.  Государственные</t>
  </si>
  <si>
    <t>1. Недвижимое и движимое имущество муниципального образования</t>
  </si>
  <si>
    <t>2. Демография</t>
  </si>
  <si>
    <t>4. Трудовые ресурсы</t>
  </si>
  <si>
    <t>8. Учреждения начального профессионального образования</t>
  </si>
  <si>
    <t>Мощность амбулаторно-поликлинических учреждений в составе больничных учреждений</t>
  </si>
  <si>
    <t>коек</t>
  </si>
  <si>
    <t>2. Количество молодых семей</t>
  </si>
  <si>
    <t>удаление сточных вод, отходов и аналогичная деятельность</t>
  </si>
  <si>
    <t>деятельность по организации отдыха  и развлечений, культуры  и спорта</t>
  </si>
  <si>
    <t>Уровень оплаты населением жилого помещения и коммунальных услуг</t>
  </si>
  <si>
    <t>Поверхностные источники (наименования)</t>
  </si>
  <si>
    <t>Национальная безопасность и правоохранительная деятельность</t>
  </si>
  <si>
    <t>Национальная экономика</t>
  </si>
  <si>
    <t>Культура, кинематография, средства массовой информации</t>
  </si>
  <si>
    <t>Социальная политика</t>
  </si>
  <si>
    <t>Межбюджетные трансферты</t>
  </si>
  <si>
    <t>Всего расходов</t>
  </si>
  <si>
    <t>от ОАО "Петербургская сбытовая компания"</t>
  </si>
  <si>
    <t>от других сбытовых компаний</t>
  </si>
  <si>
    <t>Бокситы</t>
  </si>
  <si>
    <t>Образование</t>
  </si>
  <si>
    <t>остаточная стоимость</t>
  </si>
  <si>
    <t>в том числе:</t>
  </si>
  <si>
    <t xml:space="preserve">     ед.</t>
  </si>
  <si>
    <t xml:space="preserve">    в том числе работающих на постоянной основе, чел.</t>
  </si>
  <si>
    <t xml:space="preserve"> работников, занимающих должности, не отнесенные к  должностям  муниципальной службы</t>
  </si>
  <si>
    <t xml:space="preserve"> Штатная численность администрации муниципального образования - всего, чел.</t>
  </si>
  <si>
    <t>тыс. чел.</t>
  </si>
  <si>
    <t>тыс. кв. м</t>
  </si>
  <si>
    <t>кв. м / чел.</t>
  </si>
  <si>
    <t>кв. м</t>
  </si>
  <si>
    <t>Мощность амбулаторно-поликлинических учреждений в составе муниципальных больничных учреждений</t>
  </si>
  <si>
    <t xml:space="preserve">     взрослых  членов  семей, находящихся  в  трудной  жизненной  ситуации</t>
  </si>
  <si>
    <t>1. Гостиницы</t>
  </si>
  <si>
    <t>2. Мотели</t>
  </si>
  <si>
    <t>3. Пансионаты и дома отдыха</t>
  </si>
  <si>
    <t>4. Туристические, спортивные базы, базы отдыха</t>
  </si>
  <si>
    <t>5. Санатории, профилактории</t>
  </si>
  <si>
    <t>10. Общежития</t>
  </si>
  <si>
    <t>15. Столовые</t>
  </si>
  <si>
    <t>предоставление прочих коммунальных, социальных и персональных услуг</t>
  </si>
  <si>
    <t>9.1.1. Федерального подчинения</t>
  </si>
  <si>
    <t>9.1.2. Областного подчинения</t>
  </si>
  <si>
    <t>10.1.1. Федерального подчинения</t>
  </si>
  <si>
    <t>Глава  администрации муниципального образования</t>
  </si>
  <si>
    <t>Торф (тыс. т)</t>
  </si>
  <si>
    <t>Сапропель (тыс. т)</t>
  </si>
  <si>
    <t>федеральная</t>
  </si>
  <si>
    <t>муниципальная</t>
  </si>
  <si>
    <t>частная</t>
  </si>
  <si>
    <t xml:space="preserve">Фактический пропуск сточных вод 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</si>
  <si>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</si>
  <si>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</si>
  <si>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Иные источники внутреннего финансирования  дефицитов бюджетов</t>
  </si>
  <si>
    <t>8.1. Государственные</t>
  </si>
  <si>
    <t>9.1. Государственные</t>
  </si>
  <si>
    <t>9.3.1.Государственные</t>
  </si>
  <si>
    <t xml:space="preserve"> Федерального подчинения</t>
  </si>
  <si>
    <t xml:space="preserve"> Областного подчинения</t>
  </si>
  <si>
    <t>9.3.2. Негосударственные</t>
  </si>
  <si>
    <t>9.2. Негосударственные</t>
  </si>
  <si>
    <t>10.1. Государственные</t>
  </si>
  <si>
    <t>10.2. Негосударственные</t>
  </si>
  <si>
    <t xml:space="preserve">     детей</t>
  </si>
  <si>
    <t xml:space="preserve">     пожилых людей и инвалидов</t>
  </si>
  <si>
    <t>в т. ч. в сельской местности</t>
  </si>
  <si>
    <t xml:space="preserve">   учащиеся</t>
  </si>
  <si>
    <t>сжиженным газом</t>
  </si>
  <si>
    <t>в сельских населенных пунктах</t>
  </si>
  <si>
    <t xml:space="preserve"> муниципальных служащих</t>
  </si>
  <si>
    <t xml:space="preserve">   работающие</t>
  </si>
  <si>
    <t>электро-энергия</t>
  </si>
  <si>
    <t xml:space="preserve">               муниципальной собственности</t>
  </si>
  <si>
    <t xml:space="preserve">              областной собственности</t>
  </si>
  <si>
    <t xml:space="preserve">              федеральной  собственности</t>
  </si>
  <si>
    <t xml:space="preserve">             муниципальной собственности</t>
  </si>
  <si>
    <t xml:space="preserve">             областной собственности</t>
  </si>
  <si>
    <t xml:space="preserve">             федеральной  собственности</t>
  </si>
  <si>
    <t xml:space="preserve">            муниципальной собственности</t>
  </si>
  <si>
    <t xml:space="preserve">            областной собственности</t>
  </si>
  <si>
    <t xml:space="preserve">            федеральной  собственности</t>
  </si>
  <si>
    <t xml:space="preserve">           муниципальной собственности</t>
  </si>
  <si>
    <t xml:space="preserve">           областной собственности</t>
  </si>
  <si>
    <t xml:space="preserve">           федеральной  собственности</t>
  </si>
  <si>
    <t>коммунальных энергопредприятий</t>
  </si>
  <si>
    <t>муниципальными предприятиями (включая котельные)</t>
  </si>
  <si>
    <t>населением</t>
  </si>
  <si>
    <t>факт</t>
  </si>
  <si>
    <t>план</t>
  </si>
  <si>
    <t>алкоголизма</t>
  </si>
  <si>
    <t>Земли в границах муниципального образования общей площадью</t>
  </si>
  <si>
    <t>5. Природно-ресурсный потенциал</t>
  </si>
  <si>
    <t>предприятия</t>
  </si>
  <si>
    <t>бюджетная сфера</t>
  </si>
  <si>
    <t>население</t>
  </si>
  <si>
    <t>1. Земли сельскохозяйственного назначения</t>
  </si>
  <si>
    <t>из них земли:</t>
  </si>
  <si>
    <t>застройки (жилой, общественно-деловой, производственной)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</si>
  <si>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</si>
  <si>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</si>
  <si>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</si>
  <si>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 пользования</t>
  </si>
  <si>
    <t>гостиницы и рестораны</t>
  </si>
  <si>
    <t>транспорт и связь</t>
  </si>
  <si>
    <t xml:space="preserve">финансовая деятельность, операции с недвижимым имуществом, аренда и предоставление услуг </t>
  </si>
  <si>
    <t>в том числе  научные исследования и разработки</t>
  </si>
  <si>
    <t>образование</t>
  </si>
  <si>
    <t>здравоохранение и предоставление социальных услуг</t>
  </si>
  <si>
    <t>Устав муниципального образования</t>
  </si>
  <si>
    <t xml:space="preserve"> дата (число, месяц, год) принятия  </t>
  </si>
  <si>
    <t xml:space="preserve"> дата государственной регистрации </t>
  </si>
  <si>
    <t xml:space="preserve"> областные законы об установлении и изменении границ муниципального образования (дата, номер, название) </t>
  </si>
  <si>
    <t xml:space="preserve"> дата избрания</t>
  </si>
  <si>
    <t>Представительный орган местного самоуправления</t>
  </si>
  <si>
    <t xml:space="preserve"> порядок избрания согласно Уставу:</t>
  </si>
  <si>
    <t xml:space="preserve"> срок полномочий</t>
  </si>
  <si>
    <t>Формы непосредственного осуществления населением местного самоуправления</t>
  </si>
  <si>
    <t xml:space="preserve"> количество органов территориального общественного самоуправления, ед.</t>
  </si>
  <si>
    <t xml:space="preserve"> количество старост населенных пунктов, чел.</t>
  </si>
  <si>
    <t>доверительного управления</t>
  </si>
  <si>
    <t>Балансовые запасы (тыс.куб.м)</t>
  </si>
  <si>
    <t>Забалансовые запасы (тыс.куб.м)</t>
  </si>
  <si>
    <t xml:space="preserve">Мощность всех водопроводов и водозаборов </t>
  </si>
  <si>
    <t>тыс. куб. м   в сутки</t>
  </si>
  <si>
    <t>в том числе наиболее крупные сооружения (с указанием мощности):</t>
  </si>
  <si>
    <t>млн. куб. м   в год</t>
  </si>
  <si>
    <t>в том числе по группам потребителей:</t>
  </si>
  <si>
    <t>в том числе принятых в муниципальную собственность от ведомств с 1993 года</t>
  </si>
  <si>
    <t xml:space="preserve">Мощность очистных сооружений </t>
  </si>
  <si>
    <t>в том числе через очистные сооружения</t>
  </si>
  <si>
    <t xml:space="preserve">предприятий большой энергетики </t>
  </si>
  <si>
    <t>1. Оснащенность приборами учета  и регулирования потребления энергоресурсов:</t>
  </si>
  <si>
    <t>2. Установка приборов учета и регулирования на границах эксплуатационной ответственности:</t>
  </si>
  <si>
    <t>Уровень собираемости платы населения за жилое помещение и коммунальные  услуги</t>
  </si>
  <si>
    <t>тыс. кВт. ч</t>
  </si>
  <si>
    <t>Текущий год (план)</t>
  </si>
  <si>
    <t>в том числе природным газом</t>
  </si>
  <si>
    <t>в том числе от емкостных установок</t>
  </si>
  <si>
    <t>природным газом</t>
  </si>
  <si>
    <t>Жилищно-коммунальное хозяйство</t>
  </si>
  <si>
    <t>2. Отделения социального обслуживания на дому</t>
  </si>
  <si>
    <t>5.2.  Государственные</t>
  </si>
  <si>
    <t>7. Учреждения дополнительного образования (внешкольные учреждения)</t>
  </si>
  <si>
    <t>инженерной и транспортной инфраструктуры</t>
  </si>
  <si>
    <t>рекреации</t>
  </si>
  <si>
    <t>собственности общественных и религиозных                                            организаций (объединений)</t>
  </si>
  <si>
    <t>смешанной российской формы собственности</t>
  </si>
  <si>
    <t>частного сектора - всего,</t>
  </si>
  <si>
    <t>6.2. Численность безработных, зарегистрированных в государственных учреждениях службы занятости населения</t>
  </si>
  <si>
    <t>6.3. Количество свободных рабочих мест (вакансий), заявленных работодателями в службу занятости</t>
  </si>
  <si>
    <t xml:space="preserve">6.1. Уровень  регистрируемой  безработицы (от численности экономически активного населения)  </t>
  </si>
  <si>
    <t>Расход воды (тыс. куб. м в сутки)</t>
  </si>
  <si>
    <t>объекты размещения отходов, эксплуатирующие организации которых имеют лицензию на осуществление деятельности по сбору, использованию, обезвреживанию, транспортировке, размещению отходов I - IV класса опасности</t>
  </si>
  <si>
    <t>Безвозмездные поступления от других бюджетов бюджетной системы Российской Федерации</t>
  </si>
  <si>
    <t>количество ЖК, ЖСК</t>
  </si>
  <si>
    <t>количество МКД в составе ЖК, ЖСК</t>
  </si>
  <si>
    <t>количество ТСЖ</t>
  </si>
  <si>
    <t>количество МКД в составе ТСЖ</t>
  </si>
  <si>
    <t xml:space="preserve">многоквартирные дома </t>
  </si>
  <si>
    <t>2. Средняя обеспеченность одного жителя общей площадью жилья</t>
  </si>
  <si>
    <t>(план)</t>
  </si>
  <si>
    <t>тонн</t>
  </si>
  <si>
    <t xml:space="preserve"> аренды</t>
  </si>
  <si>
    <t>всего</t>
  </si>
  <si>
    <t>в т. ч. сельское</t>
  </si>
  <si>
    <t xml:space="preserve"> моложе трудоспособного возраста</t>
  </si>
  <si>
    <t xml:space="preserve">Сброс сточных вод  </t>
  </si>
  <si>
    <t>из них пашни</t>
  </si>
  <si>
    <t>4. Муниципальные детские школы искусств, музыкальные и художественные школы</t>
  </si>
  <si>
    <t xml:space="preserve">   из них:        </t>
  </si>
  <si>
    <t>1.3.1. Квартиры в МКД, находящиеся в собственности граждан</t>
  </si>
  <si>
    <t>2.2.1. Федерального подчинения</t>
  </si>
  <si>
    <t>2.2.2. Областного подчинения</t>
  </si>
  <si>
    <t xml:space="preserve">      в том числе:</t>
  </si>
  <si>
    <t>14-17 лет</t>
  </si>
  <si>
    <t>1. Численность молодежи в возрасте 14-29 лет</t>
  </si>
  <si>
    <t xml:space="preserve">18-29  лет  </t>
  </si>
  <si>
    <t>8. Численность детей до 18 лет (включительно)</t>
  </si>
  <si>
    <t>жилые дома (индивидуально-определенные здания)</t>
  </si>
  <si>
    <t>9. Общий объем инвестиций в модернизацию коммунальной инфраструктуры</t>
  </si>
  <si>
    <t>11.Количество концессионных соглашений в коммунальном комплексе</t>
  </si>
  <si>
    <t xml:space="preserve">в том числе частные инвестиции </t>
  </si>
  <si>
    <t xml:space="preserve"> численный состав - всего (установлено/избрано), чел.</t>
  </si>
  <si>
    <t xml:space="preserve"> количество уличных и домовых комитетов, уличных социальных служб, ед.</t>
  </si>
  <si>
    <t>3. Акции акционерных обществ, иные ценные бумаги (фактические вложения)</t>
  </si>
  <si>
    <t xml:space="preserve"> трудоспособного возраста</t>
  </si>
  <si>
    <t>общественных и религиозных организаций (объединений)</t>
  </si>
  <si>
    <t>Валунно-гравийно-песчаный материал</t>
  </si>
  <si>
    <t>Карбонатные породы для обжига на известь (известняк, доломит)</t>
  </si>
  <si>
    <t>Стекольное  сырье (тыс. т)</t>
  </si>
  <si>
    <t>тыс. куб. м</t>
  </si>
  <si>
    <t>млн. куб. м в год</t>
  </si>
  <si>
    <t>4. Из числа занятых в экономике занято на предприятиях и в организациях:</t>
  </si>
  <si>
    <t>6. Численность экономически активного населения</t>
  </si>
  <si>
    <t xml:space="preserve"> назначается по контракту  на срок</t>
  </si>
  <si>
    <t xml:space="preserve">  в том числе :</t>
  </si>
  <si>
    <t>7.2.1. Федерального подчинения</t>
  </si>
  <si>
    <t>7.2.2. Областного подчинения</t>
  </si>
  <si>
    <t>7.3. Негосударственные</t>
  </si>
  <si>
    <t>Задолженность и перерасчеты по отмененным налогам, сборам и иным обязательным платежам</t>
  </si>
  <si>
    <t>7.1. Доходы</t>
  </si>
  <si>
    <t>подстанций 6-10/0,4 кВ</t>
  </si>
  <si>
    <t>жилые дома</t>
  </si>
  <si>
    <t>многоквартирные дома (МКД)</t>
  </si>
  <si>
    <t>квартиры в МКД</t>
  </si>
  <si>
    <t>многоквартирные дома</t>
  </si>
  <si>
    <t>в городах и городских поселках</t>
  </si>
  <si>
    <t xml:space="preserve">4. Потреблено природного газа </t>
  </si>
  <si>
    <t>Средняя обеспеченность местами</t>
  </si>
  <si>
    <t>4. Муниципальные дома-интернаты для престарелых и инвалидов</t>
  </si>
  <si>
    <t xml:space="preserve">3. Коэффициент рождаемости </t>
  </si>
  <si>
    <t>чел. на 1000 населения</t>
  </si>
  <si>
    <t>5. Коэффициент смертности</t>
  </si>
  <si>
    <t xml:space="preserve">6. Младенческая смертность </t>
  </si>
  <si>
    <t>7. Коэффициент миграционного прироста (убыли) населения</t>
  </si>
  <si>
    <t>промышленных</t>
  </si>
  <si>
    <t>твердых бытовых</t>
  </si>
  <si>
    <t>города</t>
  </si>
  <si>
    <t>поселки городского типа</t>
  </si>
  <si>
    <t>11/5,87</t>
  </si>
  <si>
    <t>сельские населенные пункты</t>
  </si>
  <si>
    <t>из них только сжиженным газом</t>
  </si>
  <si>
    <t>3. Количество вновь созданных семей</t>
  </si>
  <si>
    <t>4. Количество разводов</t>
  </si>
  <si>
    <t xml:space="preserve">7. Число несовершеннолетних, состоящих на учете в органах внутренних дел </t>
  </si>
  <si>
    <t>8. Количество административных правонарушений и уголовных преступлений, совершенных несовершеннолетними</t>
  </si>
  <si>
    <t>12. Формы занятости молодежи:</t>
  </si>
  <si>
    <t xml:space="preserve">18-29 лет  </t>
  </si>
  <si>
    <t>9. Количество административных правонарушений и уголовных преступлений, совершенных молодежью в возрасте 18-29 лет</t>
  </si>
  <si>
    <t>на 1 января            отчетного года</t>
  </si>
  <si>
    <t>на 1 января            текущего года</t>
  </si>
  <si>
    <t>4.1. Муниципальные</t>
  </si>
  <si>
    <t>сельскохозяйственного использования</t>
  </si>
  <si>
    <t>занятые городскими лесами</t>
  </si>
  <si>
    <t>2. Количество штатных работников физической культуры и спорта</t>
  </si>
  <si>
    <t>Объем отгруженных товаров собственного производства, выполненных работ и услуг - всего, млн. руб.</t>
  </si>
  <si>
    <t>Инвестиции в основной капитал, млн. руб.</t>
  </si>
  <si>
    <t>Оборот розничной торговли, млн. руб.</t>
  </si>
  <si>
    <t>Сальдированный финансовый результат деятельности организаций, млн. руб.</t>
  </si>
  <si>
    <t>6. Экономика (по крупным и средним организациям)</t>
  </si>
  <si>
    <t xml:space="preserve">    1.1. Холодная вода</t>
  </si>
  <si>
    <t xml:space="preserve">   1.2. Горячая вода</t>
  </si>
  <si>
    <t xml:space="preserve">   1.3. Газ</t>
  </si>
  <si>
    <t xml:space="preserve">     1.4.  Электроэнергия</t>
  </si>
  <si>
    <t>8. Характеристика жилищного фонда. Уровень нуждаемости в жилье и степень                                                                                               жилищного обеспечения граждан</t>
  </si>
  <si>
    <t>9. Образование</t>
  </si>
  <si>
    <t>10. Здравоохранение</t>
  </si>
  <si>
    <t>Среднемесячная номинальная начисленная заработная плата одного работника, руб.</t>
  </si>
  <si>
    <t>11. Социальная защита населения</t>
  </si>
  <si>
    <t xml:space="preserve">Средняя обеспеченность местами </t>
  </si>
  <si>
    <t>число  мест на 10  000 детей</t>
  </si>
  <si>
    <t>число  мест</t>
  </si>
  <si>
    <t>число мест на 10 000 пенсионеров</t>
  </si>
  <si>
    <t>число мест на 10 000 населения</t>
  </si>
  <si>
    <t xml:space="preserve">1. Учреждения  социального обслуживания - всего </t>
  </si>
  <si>
    <t>12. Культура</t>
  </si>
  <si>
    <t>14. Молодежная политика</t>
  </si>
  <si>
    <t>в том числе по поводу:</t>
  </si>
  <si>
    <t>13. Общая численность неработающей молодежи</t>
  </si>
  <si>
    <t>в муниципальном районе (городском округе)</t>
  </si>
  <si>
    <t>1.3.3. Жилищные, жилищно-строительные кооперативы (ЖК, ЖСК):</t>
  </si>
  <si>
    <t>1.3.5. Жилищный фонд в собственности юридических лиц:</t>
  </si>
  <si>
    <t>добыча полезных  ископаемых</t>
  </si>
  <si>
    <t xml:space="preserve">7. Квартиры коммунального заселения   </t>
  </si>
  <si>
    <t xml:space="preserve">число мест на 1000 населения </t>
  </si>
  <si>
    <t>число мест на 1000 населения</t>
  </si>
  <si>
    <t xml:space="preserve">Обеспеченность дошкольными образовательными учреждениями </t>
  </si>
  <si>
    <t xml:space="preserve">Обеспеченность общеобразовательными школами </t>
  </si>
  <si>
    <t xml:space="preserve">Обеспеченность специальными школами и школами-интернатами </t>
  </si>
  <si>
    <t>ед./тыс.кв.м</t>
  </si>
  <si>
    <t>оборудовано лифтами</t>
  </si>
  <si>
    <t>18-29 лет</t>
  </si>
  <si>
    <t>из них от емкостных установок</t>
  </si>
  <si>
    <t>коллективными (общедомовыми):</t>
  </si>
  <si>
    <t>в многоквартирных домах</t>
  </si>
  <si>
    <t>квартирными</t>
  </si>
  <si>
    <t xml:space="preserve">     1.5. Тепловая энергия</t>
  </si>
  <si>
    <t xml:space="preserve">              в жилых домах</t>
  </si>
  <si>
    <t xml:space="preserve">              в многоквартирных домах</t>
  </si>
  <si>
    <t xml:space="preserve">             в жилых домах</t>
  </si>
  <si>
    <t xml:space="preserve">             в многоквартирных домах</t>
  </si>
  <si>
    <t xml:space="preserve">            в жилых домах</t>
  </si>
  <si>
    <t>8.1.1. Федерального подчинения</t>
  </si>
  <si>
    <t>8.1.2. Областного подчинения</t>
  </si>
  <si>
    <t>8.2. Негосударственные</t>
  </si>
  <si>
    <t>5. Муниципальные музеи</t>
  </si>
  <si>
    <t>6. Памятники истории и культуры – всего</t>
  </si>
  <si>
    <t>7. Кинотеатры, кинозалы</t>
  </si>
  <si>
    <t>8. Киносеансы</t>
  </si>
  <si>
    <t>9. Количество зрителей</t>
  </si>
  <si>
    <t>млн. руб.</t>
  </si>
  <si>
    <t xml:space="preserve"> тыс. руб.</t>
  </si>
  <si>
    <t>число работа-ющих</t>
  </si>
  <si>
    <t>6. Кемпинги</t>
  </si>
  <si>
    <t>7. Базы охотников и рыбаков</t>
  </si>
  <si>
    <t>8. Детские лагеря отдыха</t>
  </si>
  <si>
    <t>9. Гостевые дома</t>
  </si>
  <si>
    <t xml:space="preserve">              в том числе:</t>
  </si>
  <si>
    <t>13. Рестораны</t>
  </si>
  <si>
    <t>16. Количество туристов</t>
  </si>
  <si>
    <t>иностран-ных</t>
  </si>
  <si>
    <t>17. Количество  экскурсантов</t>
  </si>
  <si>
    <t xml:space="preserve">  тыс. руб.</t>
  </si>
  <si>
    <t>1.1. Социально-реабилитационные  центры  для  несовершеннолетних</t>
  </si>
  <si>
    <t>1.2. Центры  реабилитации  для детей  и подростков с  ограниченными  возможностями</t>
  </si>
  <si>
    <t>1.3. Территориальные  центры  социальной  помощи семье  и детям</t>
  </si>
  <si>
    <t>тыс. руб.</t>
  </si>
  <si>
    <t>1.3.2. Жилые дома</t>
  </si>
  <si>
    <t>8.Уровень износа   коммунальной инфраструктуры:</t>
  </si>
  <si>
    <t>совместная  российская и иностранная собственность</t>
  </si>
  <si>
    <t>на 1 января отчетного года</t>
  </si>
  <si>
    <t>их площадь</t>
  </si>
  <si>
    <t>3. Уровень износа  жилищного фонда</t>
  </si>
  <si>
    <t>Число семей, проживающих в нем</t>
  </si>
  <si>
    <t xml:space="preserve">                                   </t>
  </si>
  <si>
    <t>шт.</t>
  </si>
  <si>
    <t xml:space="preserve">          в том числе:</t>
  </si>
  <si>
    <t>городские</t>
  </si>
  <si>
    <t>сельские</t>
  </si>
  <si>
    <t>1.1. Муниципальные</t>
  </si>
  <si>
    <t>поверхностные:</t>
  </si>
  <si>
    <t>подземные:</t>
  </si>
  <si>
    <t>10.3.1.Государственные</t>
  </si>
  <si>
    <t>10.3.2. Негосударственные</t>
  </si>
  <si>
    <t>3.3. Организации иных организационно-правовых форм</t>
  </si>
  <si>
    <t>Эксплуатационные леса</t>
  </si>
  <si>
    <t>навозо- и пометохранилища</t>
  </si>
  <si>
    <t>отходов - осадков очистных сооружений</t>
  </si>
  <si>
    <t>Здравоохранение, физическая культура и спорт</t>
  </si>
  <si>
    <t>Отчетный год</t>
  </si>
  <si>
    <t>Текущий год</t>
  </si>
  <si>
    <t xml:space="preserve">      от ОАО "РКС-энерго"</t>
  </si>
  <si>
    <t>…</t>
  </si>
  <si>
    <t>5.1. Муниципальные</t>
  </si>
  <si>
    <t>на 1 января отчетного  года</t>
  </si>
  <si>
    <t>на 1 января текущего года</t>
  </si>
  <si>
    <t>Налоговые доходы</t>
  </si>
  <si>
    <t>Налоги на совокупный доход</t>
  </si>
  <si>
    <t>Налоги на имущество</t>
  </si>
  <si>
    <t>Неналоговые доходы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</si>
  <si>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</si>
  <si>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</si>
  <si>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</si>
  <si>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Всего доходов</t>
  </si>
  <si>
    <t>Общегосударственные вопросы</t>
  </si>
  <si>
    <t>Национальная оборона</t>
  </si>
  <si>
    <t>находящиеся в собственности юридических лиц</t>
  </si>
  <si>
    <t>находящиеся в собственности физических лиц</t>
  </si>
  <si>
    <t>из них: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</si>
  <si>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</si>
  <si>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</si>
  <si>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</si>
  <si>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коек на                10 000 населения</t>
  </si>
  <si>
    <t>коек на                    10 000 населения</t>
  </si>
  <si>
    <t>коек на               10 000 населения</t>
  </si>
  <si>
    <t>коек на                   10 000 населения</t>
  </si>
  <si>
    <t>до пяти лет</t>
  </si>
  <si>
    <t>Насосная станция 1-го подъема, п.им. Свердлова, река Нева</t>
  </si>
  <si>
    <t>Канализационные очитсные сооружения п. Свердлова, мкр.1</t>
  </si>
  <si>
    <t>три года</t>
  </si>
  <si>
    <t>Связь</t>
  </si>
  <si>
    <t xml:space="preserve">электроснабжение </t>
  </si>
  <si>
    <t>15.11.2010г.</t>
  </si>
  <si>
    <t>14.10.2009г.</t>
  </si>
  <si>
    <t>Совет депутатов муниципального образования "Свердловское городское поселение" Всеволожского муниципального района Ленинградской области</t>
  </si>
  <si>
    <t>пять лет</t>
  </si>
  <si>
    <t>руб./кв.м.</t>
  </si>
  <si>
    <t>ВОС-п.им.Свердлова,мкр.1</t>
  </si>
  <si>
    <t>ВОС-п.им.Свердлова,мкр.2</t>
  </si>
  <si>
    <t>Кембрийские и межморенные глины</t>
  </si>
  <si>
    <t>тыс.куб.м.</t>
  </si>
  <si>
    <t>ВОС - п.им. Свердлова, мкрн.1</t>
  </si>
  <si>
    <t>ВОС - п.им. Свердлова, мкрн.2</t>
  </si>
  <si>
    <t>Х</t>
  </si>
  <si>
    <t>Канализационные очитсные сооружения Невский парклесхоз(нераб.)</t>
  </si>
  <si>
    <t>х</t>
  </si>
  <si>
    <t>нет</t>
  </si>
  <si>
    <t>да</t>
  </si>
  <si>
    <t>16.07.2009г.</t>
  </si>
  <si>
    <t>26.11.2010г.</t>
  </si>
  <si>
    <t>07.2009г.</t>
  </si>
  <si>
    <t>26.12.2005г.</t>
  </si>
  <si>
    <t>168/12,527</t>
  </si>
  <si>
    <t>85/166,273</t>
  </si>
  <si>
    <t>4/34,74</t>
  </si>
  <si>
    <t>"Свердловское городское поселение" Всеволожский муниципальный район Ленинградской области 2011 год</t>
  </si>
  <si>
    <t>3181/166,273</t>
  </si>
  <si>
    <t>-</t>
  </si>
  <si>
    <t>дизельное топливо</t>
  </si>
  <si>
    <t xml:space="preserve">стадионы </t>
  </si>
  <si>
    <t>Протяженность канализационных сетей</t>
  </si>
  <si>
    <t>(2013 план)</t>
  </si>
  <si>
    <r>
      <t xml:space="preserve">   </t>
    </r>
    <r>
      <rPr>
        <b/>
        <sz val="12"/>
        <rFont val="Times New Roman"/>
        <family val="1"/>
      </rPr>
      <t>Общая характеристика муниципального образования</t>
    </r>
  </si>
  <si>
    <r>
      <t xml:space="preserve">7. Средства консолидированного бюджета муниципального образования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</t>
    </r>
  </si>
  <si>
    <t>Муниципальное образование:</t>
  </si>
  <si>
    <t>Лист</t>
  </si>
  <si>
    <t>Наименование раздела паспорта</t>
  </si>
  <si>
    <t>Общая характеристика</t>
  </si>
  <si>
    <t>Недвижимое и движимое имущество муниципального образования</t>
  </si>
  <si>
    <t>Демография</t>
  </si>
  <si>
    <t>Число зарегистрированных в органах статистики предприятий производственной и непроизводственной сферы:</t>
  </si>
  <si>
    <t>Трудовые ресурсы</t>
  </si>
  <si>
    <t>Природно-ресурсный потенциал</t>
  </si>
  <si>
    <t>Средства бюджета муниципального образования</t>
  </si>
  <si>
    <t>Доходы</t>
  </si>
  <si>
    <t>Расходы</t>
  </si>
  <si>
    <t>Источники покрытия дефицита бюджета</t>
  </si>
  <si>
    <t>Налоговые льготы, предоставленные предприятиям и организациям представительным органом муниципального образования</t>
  </si>
  <si>
    <t>Характеристика жилищного фонда. Уровень нуждаемости в жилье и степень жилищного обеспечения граждан</t>
  </si>
  <si>
    <t>Здравоохранение</t>
  </si>
  <si>
    <t>Социальная защита населения</t>
  </si>
  <si>
    <t>Культура</t>
  </si>
  <si>
    <t>Физкультура и спорт</t>
  </si>
  <si>
    <t>Молодежная политика</t>
  </si>
  <si>
    <t>Туризм</t>
  </si>
  <si>
    <t>Водоснабжение</t>
  </si>
  <si>
    <t>Канализация</t>
  </si>
  <si>
    <t>Газоснабжение</t>
  </si>
  <si>
    <t>Теплоснабжение</t>
  </si>
  <si>
    <t>Электроснабжение</t>
  </si>
  <si>
    <t>Стоимость предоставленных жилищно-коммунальных услуг в расчете на один квадратный метр общей площади в месяц</t>
  </si>
  <si>
    <t>Оснащенность приборами учета и регулирования потребления энергоресурсов</t>
  </si>
  <si>
    <t>3. Земли особо охраняемых территорий</t>
  </si>
  <si>
    <t>4. Земли лесного фонда</t>
  </si>
  <si>
    <t>5. Земли водного фонда</t>
  </si>
  <si>
    <t>6. Земли запаса</t>
  </si>
  <si>
    <t>7. Особо охраняемые природные территории, раположенные на землях иных категорий</t>
  </si>
  <si>
    <t xml:space="preserve"> дата внесения изменений и дополнений в Устав</t>
  </si>
  <si>
    <t>Наименование показателя</t>
  </si>
  <si>
    <t>(тыс.руб.)</t>
  </si>
  <si>
    <t>на работу</t>
  </si>
  <si>
    <t>на учебу</t>
  </si>
  <si>
    <t>в том числе в Санкт-Петербург</t>
  </si>
  <si>
    <t xml:space="preserve">из них в возрасте 14-29 лет </t>
  </si>
  <si>
    <t xml:space="preserve"> в том числе по формам собственности:</t>
  </si>
  <si>
    <t>сельское хозяйство, охота и  предоставление услуг в этих        областях</t>
  </si>
  <si>
    <t>лесное хозяйство  и предоставление услуг в этих областях</t>
  </si>
  <si>
    <t>из них связь</t>
  </si>
  <si>
    <t>из них микропредприятия</t>
  </si>
  <si>
    <t>из них основанные на праве оперативного управления (казенные)</t>
  </si>
  <si>
    <t>в том числе численность трудоспособного населения в трудоспособном возрасте</t>
  </si>
  <si>
    <t>государственной собственности</t>
  </si>
  <si>
    <t>муниципальной собственности</t>
  </si>
  <si>
    <t>иностранной, совместной российской и иностранной собственности</t>
  </si>
  <si>
    <t>в крестьянских (фермерских) хозяйствах</t>
  </si>
  <si>
    <t>на  частных предприятиях</t>
  </si>
  <si>
    <t>лица, занятые индивидуальным   трудом и работающие по найму у отдельных граждан, включая занятых в  домашних хозяйствах производством товаров и услуг для реализации (включая   ЛПХ)</t>
  </si>
  <si>
    <t>крупных и средних</t>
  </si>
  <si>
    <t>малых</t>
  </si>
  <si>
    <t>сельское хозяйство, охота и лесное хозяйство</t>
  </si>
  <si>
    <t>в т. ч. сельхоз-угодья</t>
  </si>
  <si>
    <t>в том числе земли:</t>
  </si>
  <si>
    <t>федеральной собственности</t>
  </si>
  <si>
    <t>областной собственности</t>
  </si>
  <si>
    <t xml:space="preserve">особо охраняемых природных территорий </t>
  </si>
  <si>
    <t>в том числе по видам экономической деятельности:</t>
  </si>
  <si>
    <t>Ввод в действие жилых домов - общей (полезной) площади, тыс. кв. м</t>
  </si>
  <si>
    <t>Изменение остатков средств на счетах по учету средств бюджета</t>
  </si>
  <si>
    <t>в  том числе:</t>
  </si>
  <si>
    <t>из них требующих замены и модернизации</t>
  </si>
  <si>
    <t>в городской местности:</t>
  </si>
  <si>
    <t>холодного водоснабжения</t>
  </si>
  <si>
    <t>горячего водоснабжения</t>
  </si>
  <si>
    <t>отопления</t>
  </si>
  <si>
    <t>канализации</t>
  </si>
  <si>
    <t xml:space="preserve"> в сельской  местности:</t>
  </si>
  <si>
    <t xml:space="preserve">5. Ветхий фонд:         </t>
  </si>
  <si>
    <t>площадь</t>
  </si>
  <si>
    <t>число квартир</t>
  </si>
  <si>
    <t>ед./</t>
  </si>
  <si>
    <t xml:space="preserve">6. Аварийный фонд:      </t>
  </si>
  <si>
    <t>тыс.кв. м/</t>
  </si>
  <si>
    <t>теплоснабжения</t>
  </si>
  <si>
    <t>водоотведения</t>
  </si>
  <si>
    <t>газоснабжения</t>
  </si>
  <si>
    <t>электроснабжения</t>
  </si>
  <si>
    <t>из них койки сестринского ухода</t>
  </si>
  <si>
    <t>из них койки стационара на дому</t>
  </si>
  <si>
    <t>всего учащихся</t>
  </si>
  <si>
    <t>федеральные</t>
  </si>
  <si>
    <t>региональные</t>
  </si>
  <si>
    <t>муниципальные</t>
  </si>
  <si>
    <t>в том числе  учащихся</t>
  </si>
  <si>
    <t>в том числе  подведомственных:</t>
  </si>
  <si>
    <t>органам управления в сфере физической культуры и спорта</t>
  </si>
  <si>
    <t>органам управления в сфере образования</t>
  </si>
  <si>
    <t>другим организациям</t>
  </si>
  <si>
    <t>спортивные залы</t>
  </si>
  <si>
    <t>плавательные бассейны</t>
  </si>
  <si>
    <t>спортивные площадки</t>
  </si>
  <si>
    <t>мастер спорта</t>
  </si>
  <si>
    <t>мастер спорта международного класса и гроссмейстер России</t>
  </si>
  <si>
    <t>кандидат в мастера спорта</t>
  </si>
  <si>
    <t>спортивный разряд</t>
  </si>
  <si>
    <t>проведение спортивных мероприятий</t>
  </si>
  <si>
    <t>приобретение спортивного оборудования и инвентаря</t>
  </si>
  <si>
    <t>инвестиции на реконструкцию и строительство объектов спорта</t>
  </si>
  <si>
    <t>безвозмездного пользования</t>
  </si>
  <si>
    <t xml:space="preserve">  из них в возрасте:       </t>
  </si>
  <si>
    <t>16-17 лет</t>
  </si>
  <si>
    <t xml:space="preserve">17. Площадь, занимаемая учреждениями для подростков и молодежи, расположенными по месту жительства </t>
  </si>
  <si>
    <t>парки</t>
  </si>
  <si>
    <t>пляжные места</t>
  </si>
  <si>
    <t>аттракционы</t>
  </si>
  <si>
    <t>Количество воды, отпущенной всем потребителям за год</t>
  </si>
  <si>
    <t>млн. куб. м  в год</t>
  </si>
  <si>
    <t>биологической очистки</t>
  </si>
  <si>
    <t xml:space="preserve">в том числе: </t>
  </si>
  <si>
    <t>механической очистки</t>
  </si>
  <si>
    <t>тыс. Гкал</t>
  </si>
  <si>
    <t>1. Выработано теплоэнергии муниципальными котельными</t>
  </si>
  <si>
    <t>2. Получено теплоэнергии от ведомственных котельных</t>
  </si>
  <si>
    <t>3. Полезный отпуск теплоэнергии всем потребителям в натуральном выражении</t>
  </si>
  <si>
    <t>организации, финансируемые из местного бюджета</t>
  </si>
  <si>
    <t>организации, финансируемые из областного бюджета</t>
  </si>
  <si>
    <t>организации, финансируемые из федерального бюджета</t>
  </si>
  <si>
    <t>4. Полезный отпуск теплоэнергии всем потребителям в стоимостном выражении (по выставленным счетам) - всего</t>
  </si>
  <si>
    <t>5. Оплачено по всем видам расчетов за полезно отпущенную теплоэнергию - всего</t>
  </si>
  <si>
    <t>6. Использовано топлива муниципальными котельными - всего</t>
  </si>
  <si>
    <t>тыс. т усл. топлива</t>
  </si>
  <si>
    <t>7. Использовано топлива муниципальными котельными в стоимостном выражении - всего</t>
  </si>
  <si>
    <t>8. Передано топлива в ведомственные котельные для выработки теплоэнергии согласно пункту 2 - всего</t>
  </si>
  <si>
    <t>9. Количество муниципальных котельных - всего</t>
  </si>
  <si>
    <t>10. Установленная мощность муниципальных котельных</t>
  </si>
  <si>
    <t>Гкал / час</t>
  </si>
  <si>
    <t>11. Протяженность муниципальных теплосетей (в 2-трубном исчислении)</t>
  </si>
  <si>
    <t>содержание жилого помещения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</si>
  <si>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</si>
  <si>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</si>
  <si>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</si>
  <si>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</si>
  <si>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</si>
  <si>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число умерших в возрасте до 1 года на  1000 родившихся живыми</t>
  </si>
  <si>
    <t>3. Число зарегистрированных в органах статистики организаций по видам экономической деятельности                                                                                           (ед.)</t>
  </si>
  <si>
    <t>(га)</t>
  </si>
  <si>
    <t>7.2. Расходы</t>
  </si>
  <si>
    <t xml:space="preserve">7.3. Источники финансирования дефицита бюджета </t>
  </si>
  <si>
    <t>7.4. Налоговые льготы, предоставленные предприятиям и организациям представительным органом муниципального образования</t>
  </si>
  <si>
    <t>в том числе</t>
  </si>
  <si>
    <t>13. Физическая культура и спорт</t>
  </si>
  <si>
    <t>6. Спортивное мастерство</t>
  </si>
  <si>
    <t>Дополнительная информация  (вписать недостающие  виды топлива)</t>
  </si>
  <si>
    <t>2. Потреблено электроэнергии муниципальными теплосетевыми предприятиями (согласно пункту 1)</t>
  </si>
  <si>
    <t xml:space="preserve">количество подстанций 110 кВ                                  </t>
  </si>
  <si>
    <t>суммарная номинальная мощность трансформаторов 110 кВ</t>
  </si>
  <si>
    <t xml:space="preserve">количество подстанций 35 кВ                                  </t>
  </si>
  <si>
    <t>суммарная номинальная мощность трансформаторов 35 кВ</t>
  </si>
  <si>
    <t xml:space="preserve">количество подстанций 6-10 кВ                                  </t>
  </si>
  <si>
    <t>суммарная номинальная мощность трансформаторов 6-10 кВ</t>
  </si>
  <si>
    <t>протяженность кабельных/воздушных линий напряжением    6-10 кВ</t>
  </si>
  <si>
    <t>протяженность кабельных/воздушных линий напряжением     0,4 кВ</t>
  </si>
  <si>
    <t>6. Количество безхозяйных объектов, поставленных на учет в установленном порядке:</t>
  </si>
  <si>
    <t xml:space="preserve">8. Количество социально значимых объектов, не имеющих требуемой категории надежности: </t>
  </si>
  <si>
    <t>Уровень оснащенности за отчетный год (%)</t>
  </si>
  <si>
    <t xml:space="preserve"> дата государственной регистрации при внесении изменений и дополнений в Устав</t>
  </si>
  <si>
    <t xml:space="preserve"> дата опубликования Устава (вступления в силу) </t>
  </si>
  <si>
    <t xml:space="preserve"> наименование согласно Уставу</t>
  </si>
  <si>
    <t xml:space="preserve"> срок полномочий согласно Уставу</t>
  </si>
  <si>
    <t xml:space="preserve"> на муниципальных выборах, да/нет</t>
  </si>
  <si>
    <t xml:space="preserve"> представительным органом из своего состава, да/нет</t>
  </si>
  <si>
    <t xml:space="preserve"> исполняет полномочия на постоянной основе, да/нет</t>
  </si>
  <si>
    <t xml:space="preserve"> является главой муниципального образования, да/нет</t>
  </si>
  <si>
    <t>На 1 января отчетного  года</t>
  </si>
  <si>
    <t>На 1 января текущего года</t>
  </si>
  <si>
    <t xml:space="preserve"> 1. Балансовая стоимость имущества (кроме средств бюджета и внебюджетных фондов) - всего</t>
  </si>
  <si>
    <t>стоимость имущества, закрепленного за муниципальными предприятиями на  праве хозяйственного ведения, - всего</t>
  </si>
  <si>
    <t>стоимость имущества, закрепленного за муниципальными учреждениями на праве оперативного управления, - всего</t>
  </si>
  <si>
    <t>2. Балансовая стоимость имущества, переданного по договорам в пользование юридических и физических лиц, - всего,</t>
  </si>
  <si>
    <t>На 1 января отчетного года</t>
  </si>
  <si>
    <t>1. Численность постоянного населения - всего</t>
  </si>
  <si>
    <t>4. Число умерших - всего</t>
  </si>
  <si>
    <t>9. Маятниковая миграция населения муниципального образования за пределы территории - всего</t>
  </si>
  <si>
    <t>1.  Число организаций - всего</t>
  </si>
  <si>
    <t>государственная - всего</t>
  </si>
  <si>
    <t>негосударственная - всего</t>
  </si>
  <si>
    <t>По  видам экономической деятельности:</t>
  </si>
  <si>
    <t>Рыболовство, рыбоводство</t>
  </si>
  <si>
    <t>Добыча полезных  ископаемых</t>
  </si>
  <si>
    <t>Обрабатывающие  производства - всего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</si>
  <si>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</si>
  <si>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</si>
  <si>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</si>
  <si>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</si>
  <si>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 пользования - всего</t>
  </si>
  <si>
    <t>Гостиницы и рестораны</t>
  </si>
  <si>
    <t>Транспорт и связь - всего</t>
  </si>
  <si>
    <t>Финансовая деятельность</t>
  </si>
  <si>
    <t xml:space="preserve">Операции с недвижимым имуществом, аренда и предоставление услуг </t>
  </si>
  <si>
    <t>Здравоохранение и предоставление социальных услуг</t>
  </si>
  <si>
    <t>Предоставление прочих коммунальных, социальных и  персональных услуг - всего</t>
  </si>
  <si>
    <t>2. Малые  и средние предприятия - всего</t>
  </si>
  <si>
    <t>малые - всего</t>
  </si>
  <si>
    <t xml:space="preserve">3. Организации, находящиеся в муниципальной собственности и смешанной собственности с участием муниципальных образований, – всего </t>
  </si>
  <si>
    <t xml:space="preserve">б) Соглашение №05/12 от 01.12.2011г. о передаче полномочий по администрированию доходов </t>
  </si>
  <si>
    <t>в) Соглашение № 70/01-11 от 03.04.2012 г. о передаче полномочий по архитектуре и градостраительству</t>
  </si>
  <si>
    <t>3.1. Муниципальные унитарные предприятия – всего</t>
  </si>
  <si>
    <t xml:space="preserve">3.2. Муниципальные учреждения – всего </t>
  </si>
  <si>
    <t>автономные</t>
  </si>
  <si>
    <t>бюджетные</t>
  </si>
  <si>
    <t>казенные</t>
  </si>
  <si>
    <t>2. Численность занятых  в экономике - всего</t>
  </si>
  <si>
    <t>в том числе в бюджетной сфере</t>
  </si>
  <si>
    <t>3. Из числа занятых в экономике занято на предприятиях и в организациях по формам собственности:</t>
  </si>
  <si>
    <t>5. Численность занятых в экономике по видам экономической  деятельности - всего</t>
  </si>
  <si>
    <t>6.2.1. В том числе зарегистрированных безработных инвалидов</t>
  </si>
  <si>
    <t>А. Полезные ископаемые</t>
  </si>
  <si>
    <t>Из них:</t>
  </si>
  <si>
    <t>2. Земли населенных пунктов - всего</t>
  </si>
  <si>
    <t>а) земли городских населенных пунктов - всего</t>
  </si>
  <si>
    <t>б) земли сельских населённых пунктов - всего</t>
  </si>
  <si>
    <t>особо охраняемых природных территорий и объектов</t>
  </si>
  <si>
    <t>В. Лесные ресурсы:</t>
  </si>
  <si>
    <t>Г. Водные ресурсы:</t>
  </si>
  <si>
    <t>минимальный среднемесячный за отчетный год</t>
  </si>
  <si>
    <t>За отчетный год</t>
  </si>
  <si>
    <t>Д. Отходы</t>
  </si>
  <si>
    <t>На 1 января   отчетного  года</t>
  </si>
  <si>
    <t>добывающие производства, млн. руб.</t>
  </si>
  <si>
    <t>обрабатывающие производства, млн. руб.</t>
  </si>
  <si>
    <t>производство и распределение электроэнергии, газа и воды, млн. руб.</t>
  </si>
  <si>
    <t>сельское хозяйство, охота и лесное хозяйство, млн. руб.</t>
  </si>
  <si>
    <t>строительство, млн. руб.</t>
  </si>
  <si>
    <t>транспорт и связь, млн. руб.</t>
  </si>
  <si>
    <t>Отчетный финансовый год</t>
  </si>
  <si>
    <t xml:space="preserve">утверждено </t>
  </si>
  <si>
    <t xml:space="preserve">исполнено </t>
  </si>
  <si>
    <t>утверждено</t>
  </si>
  <si>
    <t xml:space="preserve">1.  Жилищный фонд -   всего    </t>
  </si>
  <si>
    <t>лифтов - всего</t>
  </si>
  <si>
    <t>По формам собственности:</t>
  </si>
  <si>
    <t>1.1. Государственный жилищный фонд - всего</t>
  </si>
  <si>
    <t>Из него:</t>
  </si>
  <si>
    <t>1.1.1. Собственность Российской Федерации - всего</t>
  </si>
  <si>
    <t>1.1.2. Собственность Ленинградской области - всего</t>
  </si>
  <si>
    <t>1.2. Муниципальный жилищный фонд  - всего</t>
  </si>
  <si>
    <t>1.3. Частный жилищный фонд - всего</t>
  </si>
  <si>
    <t>площадь МКД в составе ЖК, ЖСК</t>
  </si>
  <si>
    <t>1.3.4. Товарищества собственников жилья в многоквартирных домах:</t>
  </si>
  <si>
    <t>площадь МКД в составе ТСЖ</t>
  </si>
  <si>
    <t>4. Площадь жилищного фонда, обеспеченного основными системами инженерного обеспечения:</t>
  </si>
  <si>
    <t>Из них :</t>
  </si>
  <si>
    <t>1289/203,14</t>
  </si>
  <si>
    <t>254/178,8</t>
  </si>
  <si>
    <t>3208/166,6</t>
  </si>
  <si>
    <t>252/5,47</t>
  </si>
  <si>
    <t>243/172,93</t>
  </si>
  <si>
    <t>2956/161,13</t>
  </si>
  <si>
    <t>3. Численность учителей в муниципальных  дневных общеобразовательных школах на начало учебного года</t>
  </si>
  <si>
    <t xml:space="preserve">4. Специальные (коррекционные)  школы и школы-интернаты </t>
  </si>
  <si>
    <t xml:space="preserve">9.Учреждения среднего профессионального образования </t>
  </si>
  <si>
    <t xml:space="preserve"> 9.3. Филиалы учреждений среднего профессионального образования</t>
  </si>
  <si>
    <t xml:space="preserve">10. Учреждения  высшего  профессионального образования </t>
  </si>
  <si>
    <t>10.3. Филиалы учреждений высшего профессионального образования</t>
  </si>
  <si>
    <t>Число коек круглосуточного пребывания больных - всего</t>
  </si>
  <si>
    <t>Число коек дневного пребывания больных (всех типов) - всего</t>
  </si>
  <si>
    <t>5.  Численность работающих  в муниципальных учреждениях здравоохранения  (физические лица) - всего</t>
  </si>
  <si>
    <t>5.1.  Численность врачей в муниципальных учреждениях здравоохранения (физические лица) - всего</t>
  </si>
  <si>
    <t>5.2. Численность среднего  медицинского  персонала в муниципальных учреждениях здравоохранения (физические лица) - всего</t>
  </si>
  <si>
    <t xml:space="preserve">3. Общая численность обслуженного  населения в  учреждениях  социального обслуживания, включая  отделения социального  обслуживания  на  дому </t>
  </si>
  <si>
    <t>5. Количество граждан, относящихся к отдельным категориям, получающим меры социальной поддержки</t>
  </si>
  <si>
    <t>1. Численность занимающихся физической культурой и спортом - всего</t>
  </si>
  <si>
    <t>4. Количество ДЮСШ (СДЮШОР)  -  всего</t>
  </si>
  <si>
    <t>5. Количество спортсооружений - всего</t>
  </si>
  <si>
    <t>Присвоено спортивных званий - всего</t>
  </si>
  <si>
    <t>Подготовлено спортсменов массовых разрядов</t>
  </si>
  <si>
    <t>7. Финансирование физической культуры и спорта за счет средств муниципального бюджета - всего</t>
  </si>
  <si>
    <t>5. Численность молодых инвалидов  в возрасте 14-29 лет</t>
  </si>
  <si>
    <t>10. Число призывников</t>
  </si>
  <si>
    <t>11. Число призванных в армию</t>
  </si>
  <si>
    <t>14. Численность подростков и  молодежи, занимающихся в молодежных клубах, центрах и других досуговых учреждениях</t>
  </si>
  <si>
    <t>15. Численность  подростков и молодежи, участвующих в различных формах самоорганизации:  общественных организациях, молодежных советах, ученических и студенческих советах,  поисковых формированиях и т.п.</t>
  </si>
  <si>
    <t>16.Количество учреждений по месту жительства для подростков и молодежи - всего</t>
  </si>
  <si>
    <t>литров в сутки</t>
  </si>
  <si>
    <t>1. Число газифицированных населенных пунктов - всего</t>
  </si>
  <si>
    <t>2. Газифицировано квартир (включая индивидуальные дома) - всего</t>
  </si>
  <si>
    <t>3. Уровень газификации жилого фонда природным и сжиженным газом - всего</t>
  </si>
  <si>
    <t>1. Потреблено электроэнергии организациями, финансируемыми из местного бюджета, - всего</t>
  </si>
  <si>
    <t>протяженность  кабельных/воздушных линий напряжением 6-10 кВ</t>
  </si>
  <si>
    <t>протяженность  кабельных/воздушных линий напряжением 0,4 кВ</t>
  </si>
  <si>
    <t xml:space="preserve">4. Электросетевые объекты, находящиеся на балансе собственников электросетевого хозяйства, для которых не установлен тариф на передачу электрической энергии: </t>
  </si>
  <si>
    <t>объекты теплоснабжения</t>
  </si>
  <si>
    <t>объекты водоснабжения и канализования</t>
  </si>
  <si>
    <t>прочие</t>
  </si>
  <si>
    <t>% от общего количества</t>
  </si>
  <si>
    <t xml:space="preserve"> Стоимость предоставленных жилищно-коммунальных услуг в расчете на один квадратный метр общей площади  в месяц -  всего</t>
  </si>
  <si>
    <t xml:space="preserve">Б. Земельные ресурсы </t>
  </si>
  <si>
    <t>Передано полномочий по соглашениям в порядке, установленном частью 4 статьи 15 Федерального закона от 6 октября 2003 года № 131-ФЗ "Об общих принципах организации местного самоуправления в Российcкой Федерации", - всего</t>
  </si>
  <si>
    <t>в том числе (указать какие):</t>
  </si>
  <si>
    <t>Сельское хозяйство, охота и лесное хозяйство - всего</t>
  </si>
  <si>
    <t>в них занимающихся - всего</t>
  </si>
  <si>
    <t>а)Соглашение №1 от 05.12.2011 г. о передаче полномочий по формированию и исполнению бюджета поселения на 2012 год</t>
  </si>
  <si>
    <t>6.Число молодых людей,  состоящих на учете у нарколога, - всего (кроме подростков в возрасте 10-14 лет)</t>
  </si>
  <si>
    <t>В том числе котельными, работающими на видах топлива</t>
  </si>
  <si>
    <t>в том числе муниципальный жилой фонд</t>
  </si>
  <si>
    <t>в том числе муниципальный жилой фонд (по полному тарифу)</t>
  </si>
  <si>
    <t xml:space="preserve">18. Численность молодежи, принимающей участие в добровольческой деятельности </t>
  </si>
  <si>
    <t xml:space="preserve">19. Численность молодежи,  участвующей в программах по работе с молодежью, находящейся в трудной жизненной ситуации </t>
  </si>
  <si>
    <t xml:space="preserve">20. Расходы муниципального бюджета на молодежные программы и мероприятия </t>
  </si>
  <si>
    <t>Процент к уровню предыдущего года</t>
  </si>
  <si>
    <t>cброс недостаточно очищенных сточных вод</t>
  </si>
  <si>
    <t>в том числе безработные, состоящие на учете в центрах занятости</t>
  </si>
  <si>
    <t>государственное управление и обеспечение военной безопасности</t>
  </si>
  <si>
    <t>Потери бюджета муниципального образования в отчетном финансовом году        (тыс. руб.)</t>
  </si>
  <si>
    <t>10.1.2.Областного подчинения</t>
  </si>
  <si>
    <t>1. Число больничных учреждений (юридические лица)</t>
  </si>
  <si>
    <t>число посещений в смену на 1000 населения</t>
  </si>
  <si>
    <t>число вызовов на  1000 населения</t>
  </si>
  <si>
    <t>2. Самостоятельные амбулаторно-поликлинические учреждения (юридические лица)</t>
  </si>
  <si>
    <t xml:space="preserve">5.1.2.  Врачей участковых педиатров </t>
  </si>
  <si>
    <t>5.1.1. Врачей участковых терапевтов</t>
  </si>
  <si>
    <t>5.1.3.  Врачей общей практики</t>
  </si>
  <si>
    <t xml:space="preserve">5.2.1.  Медицинских сестер врачей участковых терапевтов   </t>
  </si>
  <si>
    <t xml:space="preserve">5.2.2. Медицинских сестер   врачей участковых педиатров </t>
  </si>
  <si>
    <t>5.2.3.  Медицинских сестер  врачей общей практики</t>
  </si>
  <si>
    <t>млн. экз.</t>
  </si>
  <si>
    <t xml:space="preserve">3. Обеспеченность амбулаторно-поликлиническими учреждениями </t>
  </si>
  <si>
    <t>4. Станции (отделения) скорой медицинской помощи</t>
  </si>
  <si>
    <t>единиц</t>
  </si>
  <si>
    <t>число посещений в смену</t>
  </si>
  <si>
    <t>1532/376,07</t>
  </si>
  <si>
    <t>человек на 10 000 населения</t>
  </si>
  <si>
    <t>кВА</t>
  </si>
  <si>
    <t>электрических сетей 6-10 кВ (кабельные/воздушные)</t>
  </si>
  <si>
    <t>ед.</t>
  </si>
  <si>
    <t>чел.</t>
  </si>
  <si>
    <t xml:space="preserve">   всего</t>
  </si>
  <si>
    <t>в т.ч.сельские</t>
  </si>
  <si>
    <t>1. Учреждения культурно-досугового типа</t>
  </si>
  <si>
    <t>3. Количество библиотек системы Минкультуры России</t>
  </si>
  <si>
    <t xml:space="preserve">     всего читателей</t>
  </si>
  <si>
    <t xml:space="preserve">     книжный фонд</t>
  </si>
  <si>
    <t>2. Число родившихся</t>
  </si>
  <si>
    <t>число коек</t>
  </si>
  <si>
    <t>число мест</t>
  </si>
  <si>
    <t>к-во восп.</t>
  </si>
  <si>
    <t>к-во учащ.</t>
  </si>
  <si>
    <t>%</t>
  </si>
  <si>
    <t>7.1. Муниципальные</t>
  </si>
  <si>
    <t>7.2. Государственные</t>
  </si>
  <si>
    <t>1.2.1. Федерального подчинения</t>
  </si>
  <si>
    <t>1.3. Негосударственные</t>
  </si>
  <si>
    <t>Фосфориты</t>
  </si>
  <si>
    <t>Формовочный песок</t>
  </si>
  <si>
    <t>Источники финансирования дефицита бюджета - всего</t>
  </si>
  <si>
    <t>Государственные (муниципальные) ценные бумаги,  номинальная стоимость которых указана в валюте  Российской Федерации</t>
  </si>
  <si>
    <t>3. Численность инвалидов, занимающихся адаптивной физической культурой и спортом</t>
  </si>
  <si>
    <t xml:space="preserve">2. Школы общеобразовательные </t>
  </si>
  <si>
    <t>2.3.Негосударственные</t>
  </si>
  <si>
    <t xml:space="preserve"> в том числе:</t>
  </si>
  <si>
    <t>собственность Ленинградской области</t>
  </si>
  <si>
    <t xml:space="preserve">       средние</t>
  </si>
  <si>
    <t>1.1. Муниципальные больничные учреждения здравоохранения</t>
  </si>
  <si>
    <t>смешанная российская собственность</t>
  </si>
  <si>
    <t>производство пищевых продуктов, включая напитки, и табака</t>
  </si>
  <si>
    <t>текстильное и швейное производство</t>
  </si>
  <si>
    <t>целлюлозно-бумажное производство; издательская и полиграфическая деятельность</t>
  </si>
  <si>
    <t>производство кокса и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</si>
  <si>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</si>
  <si>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</si>
  <si>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</si>
  <si>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</si>
  <si>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</si>
  <si>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</si>
  <si>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</si>
  <si>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торговля автотранспортными средствами и мотоциклами, их техническое обслуживание и ремонт</t>
  </si>
  <si>
    <t>оптовая  торговля, включая торговлю через агентов, кроме торговли автотранспортными средствами и мотоциклами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</si>
</sst>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  <numFmt numFmtId="168" formatCode="#,##0_р_."/>
    <numFmt numFmtId="169" formatCode="0.0000"/>
    <numFmt numFmtId="170" formatCode="#,##0.0_р_.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3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sz val="13"/>
      <name val="Times New Roman"/>
      <family val="1"/>
    </font>
    <font>
      <sz val="11.5"/>
      <color indexed="8"/>
      <name val="MS Sans Serif"/>
      <family val="2"/>
    </font>
    <font>
      <sz val="9.5"/>
      <color indexed="8"/>
      <name val="MS Sans Serif"/>
      <family val="2"/>
    </font>
    <font>
      <b/>
      <sz val="10"/>
      <name val="Arial Cyr"/>
      <family val="0"/>
    </font>
    <font>
      <sz val="13"/>
      <name val="Arial Cyr"/>
      <family val="0"/>
    </font>
    <font>
      <sz val="12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24" borderId="10" xfId="0" applyFont="1" applyFill="1" applyBorder="1" applyAlignment="1" applyProtection="1">
      <alignment horizontal="center" vertical="center"/>
      <protection/>
    </xf>
    <xf numFmtId="0" fontId="21" fillId="0" borderId="11" xfId="53" applyFont="1" applyFill="1" applyBorder="1" applyAlignment="1" applyProtection="1">
      <alignment horizontal="center" vertical="center"/>
      <protection/>
    </xf>
    <xf numFmtId="0" fontId="21" fillId="0" borderId="12" xfId="53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0" xfId="68" applyFont="1" applyFill="1" applyBorder="1" applyAlignment="1" applyProtection="1">
      <alignment horizontal="left" vertical="center" wrapText="1"/>
      <protection/>
    </xf>
    <xf numFmtId="0" fontId="21" fillId="0" borderId="13" xfId="68" applyFont="1" applyFill="1" applyBorder="1" applyAlignment="1" applyProtection="1">
      <alignment horizontal="left" vertical="center" wrapText="1"/>
      <protection/>
    </xf>
    <xf numFmtId="0" fontId="21" fillId="0" borderId="11" xfId="68" applyFont="1" applyFill="1" applyBorder="1" applyAlignment="1" applyProtection="1">
      <alignment horizontal="left" vertical="center" wrapText="1"/>
      <protection/>
    </xf>
    <xf numFmtId="0" fontId="21" fillId="0" borderId="14" xfId="68" applyFont="1" applyFill="1" applyBorder="1" applyAlignment="1" applyProtection="1">
      <alignment horizontal="left" vertical="center" wrapText="1"/>
      <protection/>
    </xf>
    <xf numFmtId="0" fontId="21" fillId="0" borderId="10" xfId="68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justify" vertical="top" wrapText="1"/>
    </xf>
    <xf numFmtId="0" fontId="24" fillId="0" borderId="11" xfId="68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1" xfId="68" applyFont="1" applyFill="1" applyBorder="1" applyAlignment="1" applyProtection="1">
      <alignment horizontal="left" vertical="center" wrapText="1"/>
      <protection/>
    </xf>
    <xf numFmtId="0" fontId="24" fillId="0" borderId="12" xfId="68" applyFont="1" applyFill="1" applyBorder="1" applyAlignment="1" applyProtection="1">
      <alignment horizontal="center" vertical="center" wrapText="1"/>
      <protection/>
    </xf>
    <xf numFmtId="0" fontId="24" fillId="0" borderId="16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5" fillId="0" borderId="10" xfId="68" applyFont="1" applyFill="1" applyBorder="1" applyAlignment="1" applyProtection="1">
      <alignment horizontal="center" vertical="center" wrapText="1"/>
      <protection locked="0"/>
    </xf>
    <xf numFmtId="0" fontId="25" fillId="0" borderId="11" xfId="68" applyFont="1" applyFill="1" applyBorder="1" applyAlignment="1" applyProtection="1">
      <alignment horizontal="center" vertical="center" wrapText="1"/>
      <protection locked="0"/>
    </xf>
    <xf numFmtId="0" fontId="21" fillId="0" borderId="11" xfId="68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1" fillId="25" borderId="11" xfId="68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right"/>
    </xf>
    <xf numFmtId="0" fontId="23" fillId="24" borderId="10" xfId="53" applyFont="1" applyFill="1" applyBorder="1" applyAlignment="1">
      <alignment horizontal="center" vertical="center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 applyProtection="1">
      <alignment horizontal="center" vertical="center"/>
      <protection hidden="1"/>
    </xf>
    <xf numFmtId="0" fontId="21" fillId="0" borderId="10" xfId="56" applyFont="1" applyFill="1" applyBorder="1" applyAlignment="1">
      <alignment horizontal="left" vertical="center" wrapText="1"/>
      <protection/>
    </xf>
    <xf numFmtId="0" fontId="21" fillId="0" borderId="10" xfId="69" applyFont="1" applyFill="1" applyBorder="1" applyAlignment="1">
      <alignment horizontal="center" vertical="center" wrapText="1"/>
      <protection/>
    </xf>
    <xf numFmtId="4" fontId="23" fillId="0" borderId="10" xfId="0" applyNumberFormat="1" applyFont="1" applyBorder="1" applyAlignment="1" applyProtection="1">
      <alignment horizontal="center" vertical="center"/>
      <protection locked="0"/>
    </xf>
    <xf numFmtId="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56" applyFont="1" applyFill="1" applyBorder="1" applyAlignment="1">
      <alignment horizontal="left" vertical="center" wrapText="1" indent="1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vertical="center"/>
      <protection/>
    </xf>
    <xf numFmtId="0" fontId="21" fillId="25" borderId="10" xfId="0" applyFont="1" applyFill="1" applyBorder="1" applyAlignment="1" applyProtection="1">
      <alignment horizontal="center" vertical="center"/>
      <protection/>
    </xf>
    <xf numFmtId="0" fontId="23" fillId="0" borderId="10" xfId="56" applyFont="1" applyFill="1" applyBorder="1" applyAlignment="1" applyProtection="1">
      <alignment horizontal="left" vertical="center" wrapText="1"/>
      <protection locked="0"/>
    </xf>
    <xf numFmtId="164" fontId="23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56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/>
      <protection/>
    </xf>
    <xf numFmtId="0" fontId="28" fillId="0" borderId="0" xfId="0" applyFont="1" applyAlignment="1">
      <alignment/>
    </xf>
    <xf numFmtId="0" fontId="28" fillId="0" borderId="0" xfId="0" applyFont="1" applyAlignment="1" applyProtection="1">
      <alignment/>
      <protection/>
    </xf>
    <xf numFmtId="0" fontId="28" fillId="0" borderId="10" xfId="53" applyFont="1" applyFill="1" applyBorder="1" applyAlignment="1" applyProtection="1">
      <alignment horizontal="center" vertical="center"/>
      <protection/>
    </xf>
    <xf numFmtId="0" fontId="28" fillId="0" borderId="10" xfId="55" applyFont="1" applyFill="1" applyBorder="1" applyAlignment="1" applyProtection="1">
      <alignment horizontal="left" vertical="center" wrapText="1"/>
      <protection hidden="1"/>
    </xf>
    <xf numFmtId="0" fontId="28" fillId="0" borderId="10" xfId="69" applyFont="1" applyFill="1" applyBorder="1" applyAlignment="1" applyProtection="1">
      <alignment horizontal="center" vertical="center" wrapText="1"/>
      <protection/>
    </xf>
    <xf numFmtId="4" fontId="29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28" fillId="25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left" vertical="center" wrapText="1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3" fillId="24" borderId="10" xfId="53" applyFont="1" applyFill="1" applyBorder="1" applyAlignment="1" applyProtection="1">
      <alignment horizontal="center" vertical="center"/>
      <protection/>
    </xf>
    <xf numFmtId="0" fontId="23" fillId="24" borderId="11" xfId="53" applyFont="1" applyFill="1" applyBorder="1" applyAlignment="1" applyProtection="1">
      <alignment horizontal="center"/>
      <protection hidden="1"/>
    </xf>
    <xf numFmtId="0" fontId="23" fillId="24" borderId="14" xfId="53" applyFont="1" applyFill="1" applyBorder="1" applyAlignment="1" applyProtection="1">
      <alignment horizontal="center" vertical="top" wrapText="1"/>
      <protection/>
    </xf>
    <xf numFmtId="0" fontId="21" fillId="0" borderId="10" xfId="0" applyFont="1" applyBorder="1" applyAlignment="1">
      <alignment vertical="top" wrapText="1"/>
    </xf>
    <xf numFmtId="0" fontId="21" fillId="0" borderId="16" xfId="0" applyFont="1" applyBorder="1" applyAlignment="1">
      <alignment horizontal="center" vertical="top" wrapText="1"/>
    </xf>
    <xf numFmtId="0" fontId="23" fillId="0" borderId="16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0" fontId="21" fillId="25" borderId="17" xfId="0" applyFont="1" applyFill="1" applyBorder="1" applyAlignment="1" applyProtection="1">
      <alignment vertical="top" wrapText="1"/>
      <protection/>
    </xf>
    <xf numFmtId="0" fontId="21" fillId="0" borderId="17" xfId="0" applyFont="1" applyFill="1" applyBorder="1" applyAlignment="1" applyProtection="1">
      <alignment vertical="top" wrapText="1"/>
      <protection locked="0"/>
    </xf>
    <xf numFmtId="0" fontId="21" fillId="0" borderId="16" xfId="0" applyFont="1" applyBorder="1" applyAlignment="1" applyProtection="1">
      <alignment horizontal="right" vertical="center"/>
      <protection locked="0"/>
    </xf>
    <xf numFmtId="0" fontId="21" fillId="0" borderId="17" xfId="0" applyFont="1" applyBorder="1" applyAlignment="1" applyProtection="1">
      <alignment vertical="top" wrapText="1"/>
      <protection locked="0"/>
    </xf>
    <xf numFmtId="4" fontId="21" fillId="0" borderId="17" xfId="0" applyNumberFormat="1" applyFont="1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>
      <alignment/>
    </xf>
    <xf numFmtId="0" fontId="21" fillId="0" borderId="13" xfId="53" applyFont="1" applyFill="1" applyBorder="1" applyAlignment="1" applyProtection="1">
      <alignment horizontal="center" vertical="center" wrapText="1"/>
      <protection/>
    </xf>
    <xf numFmtId="0" fontId="21" fillId="0" borderId="13" xfId="53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>
      <alignment vertical="top" wrapText="1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left" vertical="top" wrapText="1"/>
    </xf>
    <xf numFmtId="0" fontId="21" fillId="0" borderId="14" xfId="0" applyNumberFormat="1" applyFont="1" applyBorder="1" applyAlignment="1">
      <alignment vertical="top" wrapText="1"/>
    </xf>
    <xf numFmtId="0" fontId="23" fillId="0" borderId="17" xfId="0" applyFont="1" applyBorder="1" applyAlignment="1" applyProtection="1">
      <alignment horizontal="center" vertical="top" wrapText="1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top" wrapText="1"/>
    </xf>
    <xf numFmtId="0" fontId="23" fillId="0" borderId="10" xfId="0" applyFont="1" applyBorder="1" applyAlignment="1" applyProtection="1">
      <alignment horizontal="center" vertical="top" wrapText="1"/>
      <protection locked="0"/>
    </xf>
    <xf numFmtId="0" fontId="21" fillId="0" borderId="13" xfId="0" applyFont="1" applyBorder="1" applyAlignment="1">
      <alignment vertical="top" wrapText="1"/>
    </xf>
    <xf numFmtId="0" fontId="21" fillId="0" borderId="0" xfId="0" applyFont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center" vertical="center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0" borderId="11" xfId="53" applyFont="1" applyFill="1" applyBorder="1" applyAlignment="1" applyProtection="1">
      <alignment horizontal="center" vertical="center"/>
      <protection/>
    </xf>
    <xf numFmtId="0" fontId="23" fillId="0" borderId="14" xfId="53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 vertical="top" wrapText="1"/>
    </xf>
    <xf numFmtId="0" fontId="23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0" borderId="10" xfId="67" applyFont="1" applyFill="1" applyBorder="1" applyAlignment="1" applyProtection="1">
      <alignment horizontal="center" wrapText="1"/>
      <protection/>
    </xf>
    <xf numFmtId="0" fontId="21" fillId="0" borderId="10" xfId="66" applyFont="1" applyFill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vertical="center"/>
      <protection/>
    </xf>
    <xf numFmtId="0" fontId="21" fillId="25" borderId="10" xfId="0" applyFont="1" applyFill="1" applyBorder="1" applyAlignment="1" applyProtection="1">
      <alignment vertical="center"/>
      <protection/>
    </xf>
    <xf numFmtId="0" fontId="21" fillId="0" borderId="10" xfId="57" applyFont="1" applyFill="1" applyBorder="1" applyAlignment="1" applyProtection="1">
      <alignment horizontal="left" wrapText="1" indent="2"/>
      <protection/>
    </xf>
    <xf numFmtId="0" fontId="21" fillId="0" borderId="10" xfId="57" applyFont="1" applyFill="1" applyBorder="1" applyAlignment="1" applyProtection="1">
      <alignment horizontal="left" wrapText="1" indent="1"/>
      <protection/>
    </xf>
    <xf numFmtId="0" fontId="21" fillId="0" borderId="10" xfId="67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left" wrapText="1"/>
      <protection/>
    </xf>
    <xf numFmtId="0" fontId="21" fillId="0" borderId="10" xfId="53" applyFont="1" applyFill="1" applyBorder="1" applyAlignment="1" applyProtection="1">
      <alignment horizontal="center" vertical="center"/>
      <protection/>
    </xf>
    <xf numFmtId="0" fontId="21" fillId="0" borderId="14" xfId="53" applyFont="1" applyFill="1" applyBorder="1" applyAlignment="1" applyProtection="1">
      <alignment horizontal="center" vertical="center" wrapText="1"/>
      <protection/>
    </xf>
    <xf numFmtId="0" fontId="21" fillId="0" borderId="10" xfId="53" applyFont="1" applyFill="1" applyBorder="1" applyAlignment="1" applyProtection="1">
      <alignment horizontal="center" vertical="center" wrapText="1"/>
      <protection hidden="1"/>
    </xf>
    <xf numFmtId="0" fontId="21" fillId="0" borderId="10" xfId="59" applyFont="1" applyFill="1" applyBorder="1" applyAlignment="1" applyProtection="1">
      <alignment horizontal="left" vertical="center" wrapText="1"/>
      <protection/>
    </xf>
    <xf numFmtId="0" fontId="21" fillId="0" borderId="10" xfId="59" applyFont="1" applyFill="1" applyBorder="1" applyAlignment="1" applyProtection="1">
      <alignment horizontal="center" wrapText="1"/>
      <protection/>
    </xf>
    <xf numFmtId="0" fontId="21" fillId="0" borderId="10" xfId="66" applyFont="1" applyFill="1" applyBorder="1" applyAlignment="1" applyProtection="1">
      <alignment horizontal="left" vertical="center" wrapText="1" indent="1"/>
      <protection/>
    </xf>
    <xf numFmtId="0" fontId="21" fillId="0" borderId="10" xfId="0" applyFont="1" applyBorder="1" applyAlignment="1" applyProtection="1">
      <alignment/>
      <protection/>
    </xf>
    <xf numFmtId="0" fontId="21" fillId="25" borderId="10" xfId="0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21" fillId="0" borderId="10" xfId="59" applyFont="1" applyFill="1" applyBorder="1" applyAlignment="1" applyProtection="1">
      <alignment vertical="center" wrapText="1"/>
      <protection/>
    </xf>
    <xf numFmtId="0" fontId="21" fillId="0" borderId="10" xfId="0" applyFont="1" applyBorder="1" applyAlignment="1">
      <alignment horizontal="justify" vertical="center"/>
    </xf>
    <xf numFmtId="0" fontId="21" fillId="0" borderId="10" xfId="59" applyFont="1" applyFill="1" applyBorder="1" applyAlignment="1" applyProtection="1">
      <alignment horizontal="left" vertical="center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1" fillId="0" borderId="10" xfId="0" applyFont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center" vertical="center" wrapText="1"/>
      <protection hidden="1"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0" xfId="0" applyFont="1" applyAlignment="1" applyProtection="1">
      <alignment vertical="center"/>
      <protection/>
    </xf>
    <xf numFmtId="0" fontId="21" fillId="0" borderId="13" xfId="53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66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4" fillId="25" borderId="10" xfId="0" applyFont="1" applyFill="1" applyBorder="1" applyAlignment="1" applyProtection="1">
      <alignment horizontal="center" vertical="center"/>
      <protection/>
    </xf>
    <xf numFmtId="0" fontId="21" fillId="0" borderId="13" xfId="68" applyFont="1" applyFill="1" applyBorder="1" applyAlignment="1" applyProtection="1">
      <alignment vertical="center" wrapText="1"/>
      <protection/>
    </xf>
    <xf numFmtId="0" fontId="21" fillId="0" borderId="11" xfId="68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23" fillId="24" borderId="10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wrapText="1"/>
      <protection/>
    </xf>
    <xf numFmtId="0" fontId="21" fillId="26" borderId="15" xfId="0" applyFont="1" applyFill="1" applyBorder="1" applyAlignment="1" applyProtection="1">
      <alignment horizontal="center" vertical="center" wrapText="1"/>
      <protection hidden="1" locked="0"/>
    </xf>
    <xf numFmtId="0" fontId="21" fillId="26" borderId="10" xfId="0" applyFont="1" applyFill="1" applyBorder="1" applyAlignment="1" applyProtection="1">
      <alignment horizontal="center" vertical="center" wrapText="1"/>
      <protection hidden="1" locked="0"/>
    </xf>
    <xf numFmtId="0" fontId="21" fillId="0" borderId="10" xfId="53" applyFont="1" applyFill="1" applyBorder="1" applyAlignment="1" applyProtection="1">
      <alignment horizontal="left" wrapText="1"/>
      <protection/>
    </xf>
    <xf numFmtId="0" fontId="21" fillId="0" borderId="0" xfId="44" applyNumberFormat="1" applyFont="1" applyFill="1" applyBorder="1" applyAlignment="1" applyProtection="1">
      <alignment vertical="center"/>
      <protection locked="0"/>
    </xf>
    <xf numFmtId="0" fontId="21" fillId="0" borderId="18" xfId="70" applyFont="1" applyFill="1" applyBorder="1" applyAlignment="1" applyProtection="1">
      <alignment horizontal="left" wrapText="1"/>
      <protection/>
    </xf>
    <xf numFmtId="0" fontId="21" fillId="0" borderId="15" xfId="53" applyFont="1" applyFill="1" applyBorder="1" applyAlignment="1" applyProtection="1">
      <alignment horizontal="left" wrapText="1"/>
      <protection/>
    </xf>
    <xf numFmtId="0" fontId="21" fillId="0" borderId="19" xfId="70" applyFont="1" applyFill="1" applyBorder="1" applyAlignment="1" applyProtection="1">
      <alignment horizontal="left"/>
      <protection/>
    </xf>
    <xf numFmtId="0" fontId="21" fillId="0" borderId="15" xfId="0" applyFont="1" applyFill="1" applyBorder="1" applyAlignment="1" applyProtection="1">
      <alignment wrapText="1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0" xfId="63" applyFont="1" applyFill="1" applyBorder="1" applyAlignment="1" applyProtection="1">
      <alignment horizontal="left" wrapText="1"/>
      <protection/>
    </xf>
    <xf numFmtId="0" fontId="23" fillId="26" borderId="15" xfId="0" applyFont="1" applyFill="1" applyBorder="1" applyAlignment="1" applyProtection="1">
      <alignment horizontal="center" vertical="center" wrapText="1"/>
      <protection hidden="1" locked="0"/>
    </xf>
    <xf numFmtId="0" fontId="21" fillId="0" borderId="10" xfId="63" applyFont="1" applyFill="1" applyBorder="1" applyAlignment="1" applyProtection="1">
      <alignment horizontal="left" wrapText="1" indent="1"/>
      <protection/>
    </xf>
    <xf numFmtId="0" fontId="23" fillId="25" borderId="10" xfId="60" applyFont="1" applyFill="1" applyBorder="1" applyAlignment="1" applyProtection="1">
      <alignment horizontal="right" vertical="center"/>
      <protection/>
    </xf>
    <xf numFmtId="0" fontId="21" fillId="25" borderId="10" xfId="60" applyFont="1" applyFill="1" applyBorder="1" applyAlignment="1" applyProtection="1">
      <alignment horizontal="right" vertical="center"/>
      <protection/>
    </xf>
    <xf numFmtId="0" fontId="21" fillId="0" borderId="10" xfId="63" applyFont="1" applyFill="1" applyBorder="1" applyAlignment="1" applyProtection="1">
      <alignment horizontal="left" wrapText="1" indent="2"/>
      <protection/>
    </xf>
    <xf numFmtId="0" fontId="21" fillId="0" borderId="10" xfId="63" applyFont="1" applyFill="1" applyBorder="1" applyAlignment="1" applyProtection="1">
      <alignment horizontal="left" wrapText="1" indent="5"/>
      <protection/>
    </xf>
    <xf numFmtId="0" fontId="23" fillId="26" borderId="10" xfId="0" applyFont="1" applyFill="1" applyBorder="1" applyAlignment="1" applyProtection="1">
      <alignment horizontal="center" vertical="center" wrapText="1"/>
      <protection hidden="1" locked="0"/>
    </xf>
    <xf numFmtId="0" fontId="21" fillId="0" borderId="10" xfId="63" applyFont="1" applyFill="1" applyBorder="1" applyAlignment="1" applyProtection="1">
      <alignment horizontal="left" wrapText="1" indent="4"/>
      <protection/>
    </xf>
    <xf numFmtId="0" fontId="23" fillId="25" borderId="10" xfId="0" applyFont="1" applyFill="1" applyBorder="1" applyAlignment="1" applyProtection="1">
      <alignment vertical="center"/>
      <protection/>
    </xf>
    <xf numFmtId="0" fontId="21" fillId="0" borderId="10" xfId="63" applyFont="1" applyFill="1" applyBorder="1" applyAlignment="1" applyProtection="1">
      <alignment horizontal="left" wrapText="1" indent="6"/>
      <protection/>
    </xf>
    <xf numFmtId="0" fontId="21" fillId="0" borderId="0" xfId="63" applyFont="1" applyFill="1" applyBorder="1" applyAlignment="1" applyProtection="1">
      <alignment horizontal="left" wrapText="1" indent="3"/>
      <protection/>
    </xf>
    <xf numFmtId="0" fontId="21" fillId="0" borderId="0" xfId="0" applyFont="1" applyBorder="1" applyAlignment="1" applyProtection="1">
      <alignment vertical="center"/>
      <protection locked="0"/>
    </xf>
    <xf numFmtId="0" fontId="23" fillId="27" borderId="10" xfId="63" applyFont="1" applyFill="1" applyBorder="1" applyAlignment="1" applyProtection="1">
      <alignment horizontal="center" vertical="center" wrapText="1"/>
      <protection/>
    </xf>
    <xf numFmtId="0" fontId="21" fillId="0" borderId="10" xfId="63" applyFont="1" applyFill="1" applyBorder="1" applyAlignment="1" applyProtection="1">
      <alignment horizontal="center" wrapText="1"/>
      <protection/>
    </xf>
    <xf numFmtId="0" fontId="23" fillId="27" borderId="10" xfId="63" applyFont="1" applyFill="1" applyBorder="1" applyAlignment="1" applyProtection="1">
      <alignment horizontal="center" wrapText="1"/>
      <protection/>
    </xf>
    <xf numFmtId="0" fontId="21" fillId="0" borderId="10" xfId="63" applyFont="1" applyFill="1" applyBorder="1" applyAlignment="1" applyProtection="1">
      <alignment horizontal="left"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 applyProtection="1">
      <alignment horizontal="center" vertical="center" wrapText="1"/>
      <protection hidden="1"/>
    </xf>
    <xf numFmtId="49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10" xfId="63" applyFont="1" applyFill="1" applyBorder="1" applyAlignment="1" applyProtection="1">
      <alignment horizontal="left" wrapText="1" indent="3"/>
      <protection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32" fillId="23" borderId="10" xfId="71" applyFont="1" applyFill="1" applyBorder="1" applyAlignment="1" applyProtection="1">
      <alignment horizontal="center"/>
      <protection/>
    </xf>
    <xf numFmtId="0" fontId="32" fillId="0" borderId="10" xfId="71" applyFont="1" applyFill="1" applyBorder="1" applyAlignment="1" applyProtection="1">
      <alignment horizontal="center"/>
      <protection/>
    </xf>
    <xf numFmtId="0" fontId="32" fillId="0" borderId="10" xfId="71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Fill="1" applyBorder="1" applyAlignment="1" applyProtection="1">
      <alignment horizontal="left" wrapText="1"/>
      <protection/>
    </xf>
    <xf numFmtId="0" fontId="6" fillId="0" borderId="10" xfId="42" applyFill="1" applyBorder="1" applyAlignment="1" applyProtection="1">
      <alignment horizontal="left" wrapText="1" indent="1"/>
      <protection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justify"/>
    </xf>
    <xf numFmtId="0" fontId="21" fillId="0" borderId="20" xfId="0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1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wrapText="1"/>
    </xf>
    <xf numFmtId="0" fontId="21" fillId="0" borderId="14" xfId="0" applyFont="1" applyBorder="1" applyAlignment="1">
      <alignment/>
    </xf>
    <xf numFmtId="0" fontId="21" fillId="0" borderId="10" xfId="0" applyNumberFormat="1" applyFont="1" applyBorder="1" applyAlignment="1">
      <alignment horizontal="center" vertical="top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vertical="top" wrapText="1"/>
    </xf>
    <xf numFmtId="0" fontId="23" fillId="0" borderId="0" xfId="0" applyFont="1" applyAlignment="1" applyProtection="1">
      <alignment horizontal="center"/>
      <protection/>
    </xf>
    <xf numFmtId="0" fontId="21" fillId="0" borderId="14" xfId="53" applyFont="1" applyFill="1" applyBorder="1" applyAlignment="1" applyProtection="1">
      <alignment wrapText="1"/>
      <protection hidden="1"/>
    </xf>
    <xf numFmtId="0" fontId="21" fillId="0" borderId="10" xfId="53" applyFont="1" applyFill="1" applyBorder="1" applyAlignment="1" applyProtection="1">
      <alignment wrapText="1"/>
      <protection hidden="1"/>
    </xf>
    <xf numFmtId="0" fontId="21" fillId="0" borderId="10" xfId="53" applyFont="1" applyFill="1" applyBorder="1" applyAlignment="1" applyProtection="1">
      <alignment horizontal="left" wrapText="1" indent="1"/>
      <protection/>
    </xf>
    <xf numFmtId="0" fontId="23" fillId="0" borderId="10" xfId="0" applyNumberFormat="1" applyFont="1" applyBorder="1" applyAlignment="1" applyProtection="1">
      <alignment vertical="center"/>
      <protection locked="0"/>
    </xf>
    <xf numFmtId="0" fontId="21" fillId="1" borderId="10" xfId="0" applyNumberFormat="1" applyFont="1" applyFill="1" applyBorder="1" applyAlignment="1" applyProtection="1">
      <alignment/>
      <protection/>
    </xf>
    <xf numFmtId="0" fontId="21" fillId="1" borderId="10" xfId="44" applyNumberFormat="1" applyFont="1" applyFill="1" applyBorder="1" applyAlignment="1" applyProtection="1">
      <alignment/>
      <protection/>
    </xf>
    <xf numFmtId="0" fontId="21" fillId="0" borderId="10" xfId="53" applyFont="1" applyFill="1" applyBorder="1" applyAlignment="1" applyProtection="1">
      <alignment horizontal="left" wrapText="1" indent="2"/>
      <protection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53" applyFont="1" applyFill="1" applyBorder="1" applyAlignment="1" applyProtection="1">
      <alignment horizontal="left" wrapText="1" indent="3"/>
      <protection/>
    </xf>
    <xf numFmtId="0" fontId="21" fillId="25" borderId="10" xfId="0" applyNumberFormat="1" applyFont="1" applyFill="1" applyBorder="1" applyAlignment="1" applyProtection="1">
      <alignment/>
      <protection/>
    </xf>
    <xf numFmtId="0" fontId="21" fillId="25" borderId="10" xfId="44" applyNumberFormat="1" applyFont="1" applyFill="1" applyBorder="1" applyAlignment="1" applyProtection="1">
      <alignment/>
      <protection/>
    </xf>
    <xf numFmtId="0" fontId="23" fillId="24" borderId="14" xfId="0" applyFont="1" applyFill="1" applyBorder="1" applyAlignment="1" applyProtection="1">
      <alignment horizontal="center" vertical="center"/>
      <protection/>
    </xf>
    <xf numFmtId="0" fontId="23" fillId="24" borderId="14" xfId="0" applyFont="1" applyFill="1" applyBorder="1" applyAlignment="1" applyProtection="1">
      <alignment horizontal="center" vertical="center" wrapText="1"/>
      <protection/>
    </xf>
    <xf numFmtId="0" fontId="21" fillId="0" borderId="10" xfId="60" applyFont="1" applyFill="1" applyBorder="1" applyAlignment="1" applyProtection="1">
      <alignment wrapText="1"/>
      <protection/>
    </xf>
    <xf numFmtId="0" fontId="21" fillId="0" borderId="10" xfId="60" applyFont="1" applyFill="1" applyBorder="1" applyAlignment="1" applyProtection="1">
      <alignment horizontal="center"/>
      <protection/>
    </xf>
    <xf numFmtId="0" fontId="23" fillId="0" borderId="10" xfId="44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5" xfId="60" applyFont="1" applyFill="1" applyBorder="1" applyAlignment="1" applyProtection="1">
      <alignment horizontal="left" wrapText="1"/>
      <protection/>
    </xf>
    <xf numFmtId="0" fontId="21" fillId="0" borderId="10" xfId="60" applyNumberFormat="1" applyFont="1" applyFill="1" applyBorder="1" applyAlignment="1" applyProtection="1">
      <alignment horizontal="right"/>
      <protection/>
    </xf>
    <xf numFmtId="0" fontId="21" fillId="25" borderId="10" xfId="60" applyNumberFormat="1" applyFont="1" applyFill="1" applyBorder="1" applyAlignment="1" applyProtection="1">
      <alignment horizontal="center" vertical="center"/>
      <protection/>
    </xf>
    <xf numFmtId="0" fontId="21" fillId="0" borderId="10" xfId="60" applyFont="1" applyFill="1" applyBorder="1" applyAlignment="1" applyProtection="1">
      <alignment horizontal="left" wrapText="1" indent="2"/>
      <protection/>
    </xf>
    <xf numFmtId="0" fontId="23" fillId="0" borderId="10" xfId="67" applyFont="1" applyFill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 applyAlignment="1" applyProtection="1">
      <alignment horizontal="left" vertical="top" wrapText="1"/>
      <protection/>
    </xf>
    <xf numFmtId="0" fontId="21" fillId="0" borderId="10" xfId="53" applyFont="1" applyFill="1" applyBorder="1" applyAlignment="1" applyProtection="1">
      <alignment horizontal="center" wrapText="1"/>
      <protection/>
    </xf>
    <xf numFmtId="166" fontId="23" fillId="0" borderId="10" xfId="44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60" applyFont="1" applyFill="1" applyBorder="1" applyAlignment="1" applyProtection="1">
      <alignment horizontal="left" wrapText="1"/>
      <protection/>
    </xf>
    <xf numFmtId="0" fontId="21" fillId="0" borderId="10" xfId="0" applyFont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 horizontal="left" indent="3"/>
      <protection/>
    </xf>
    <xf numFmtId="0" fontId="21" fillId="24" borderId="10" xfId="53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53" applyFont="1" applyFill="1" applyBorder="1" applyAlignment="1" applyProtection="1">
      <alignment horizontal="center" vertical="center" wrapText="1"/>
      <protection/>
    </xf>
    <xf numFmtId="0" fontId="21" fillId="0" borderId="16" xfId="53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0" xfId="61" applyFont="1" applyFill="1" applyBorder="1" applyAlignment="1" applyProtection="1">
      <alignment horizontal="left" wrapText="1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10" xfId="61" applyFont="1" applyFill="1" applyBorder="1" applyAlignment="1" applyProtection="1">
      <alignment horizontal="left" wrapText="1" indent="1"/>
      <protection/>
    </xf>
    <xf numFmtId="0" fontId="21" fillId="25" borderId="10" xfId="0" applyFont="1" applyFill="1" applyBorder="1" applyAlignment="1" applyProtection="1">
      <alignment/>
      <protection/>
    </xf>
    <xf numFmtId="0" fontId="23" fillId="0" borderId="10" xfId="61" applyFont="1" applyFill="1" applyBorder="1" applyAlignment="1" applyProtection="1">
      <alignment horizontal="left" wrapText="1" indent="2"/>
      <protection/>
    </xf>
    <xf numFmtId="0" fontId="21" fillId="0" borderId="10" xfId="61" applyFont="1" applyFill="1" applyBorder="1" applyAlignment="1" applyProtection="1">
      <alignment horizontal="left" wrapText="1" indent="3"/>
      <protection/>
    </xf>
    <xf numFmtId="0" fontId="23" fillId="0" borderId="10" xfId="61" applyFont="1" applyFill="1" applyBorder="1" applyAlignment="1" applyProtection="1">
      <alignment horizontal="left" wrapText="1" indent="1"/>
      <protection/>
    </xf>
    <xf numFmtId="0" fontId="21" fillId="0" borderId="10" xfId="62" applyFont="1" applyFill="1" applyBorder="1" applyAlignment="1" applyProtection="1">
      <alignment horizontal="left" wrapText="1" indent="1"/>
      <protection/>
    </xf>
    <xf numFmtId="0" fontId="21" fillId="0" borderId="10" xfId="62" applyFont="1" applyFill="1" applyBorder="1" applyAlignment="1" applyProtection="1">
      <alignment horizontal="left" wrapText="1" indent="2"/>
      <protection/>
    </xf>
    <xf numFmtId="0" fontId="21" fillId="0" borderId="10" xfId="62" applyFont="1" applyFill="1" applyBorder="1" applyAlignment="1" applyProtection="1">
      <alignment horizontal="left" wrapText="1" indent="3"/>
      <protection/>
    </xf>
    <xf numFmtId="0" fontId="21" fillId="0" borderId="13" xfId="62" applyFont="1" applyFill="1" applyBorder="1" applyAlignment="1" applyProtection="1">
      <alignment horizontal="left" wrapText="1" indent="3"/>
      <protection/>
    </xf>
    <xf numFmtId="0" fontId="21" fillId="0" borderId="14" xfId="53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 hidden="1"/>
    </xf>
    <xf numFmtId="0" fontId="21" fillId="0" borderId="10" xfId="62" applyFont="1" applyFill="1" applyBorder="1" applyAlignment="1" applyProtection="1">
      <alignment horizontal="left" wrapText="1"/>
      <protection/>
    </xf>
    <xf numFmtId="0" fontId="21" fillId="0" borderId="10" xfId="60" applyFont="1" applyFill="1" applyBorder="1" applyAlignment="1" applyProtection="1">
      <alignment horizontal="center" vertical="center"/>
      <protection/>
    </xf>
    <xf numFmtId="0" fontId="21" fillId="0" borderId="10" xfId="44" applyNumberFormat="1" applyFont="1" applyFill="1" applyBorder="1" applyAlignment="1" applyProtection="1">
      <alignment horizontal="center" vertical="center"/>
      <protection locked="0"/>
    </xf>
    <xf numFmtId="0" fontId="21" fillId="0" borderId="10" xfId="0" applyNumberFormat="1" applyFont="1" applyFill="1" applyBorder="1" applyAlignment="1" applyProtection="1">
      <alignment/>
      <protection/>
    </xf>
    <xf numFmtId="0" fontId="21" fillId="0" borderId="10" xfId="53" applyFont="1" applyFill="1" applyBorder="1" applyAlignment="1" applyProtection="1">
      <alignment horizontal="center" vertical="center" wrapText="1"/>
      <protection/>
    </xf>
    <xf numFmtId="14" fontId="21" fillId="0" borderId="10" xfId="62" applyNumberFormat="1" applyFont="1" applyFill="1" applyBorder="1" applyAlignment="1" applyProtection="1">
      <alignment horizontal="left" wrapText="1"/>
      <protection/>
    </xf>
    <xf numFmtId="0" fontId="21" fillId="0" borderId="10" xfId="0" applyFont="1" applyBorder="1" applyAlignment="1">
      <alignment vertical="center"/>
    </xf>
    <xf numFmtId="49" fontId="23" fillId="24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167" fontId="23" fillId="0" borderId="10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3" fillId="0" borderId="10" xfId="65" applyFont="1" applyFill="1" applyBorder="1" applyAlignment="1" applyProtection="1">
      <alignment horizontal="left" vertical="center" wrapText="1"/>
      <protection/>
    </xf>
    <xf numFmtId="0" fontId="21" fillId="0" borderId="10" xfId="64" applyFont="1" applyFill="1" applyBorder="1" applyAlignment="1" applyProtection="1">
      <alignment horizontal="left" vertical="center" wrapText="1"/>
      <protection/>
    </xf>
    <xf numFmtId="0" fontId="21" fillId="0" borderId="10" xfId="65" applyFont="1" applyFill="1" applyBorder="1" applyAlignment="1" applyProtection="1">
      <alignment horizontal="left" vertical="center" wrapText="1"/>
      <protection/>
    </xf>
    <xf numFmtId="0" fontId="21" fillId="0" borderId="11" xfId="65" applyFont="1" applyFill="1" applyBorder="1" applyAlignment="1" applyProtection="1">
      <alignment horizontal="left" wrapText="1"/>
      <protection/>
    </xf>
    <xf numFmtId="0" fontId="21" fillId="0" borderId="10" xfId="65" applyFont="1" applyFill="1" applyBorder="1" applyAlignment="1" applyProtection="1">
      <alignment horizontal="left" wrapText="1"/>
      <protection/>
    </xf>
    <xf numFmtId="0" fontId="21" fillId="0" borderId="10" xfId="65" applyFont="1" applyFill="1" applyBorder="1" applyAlignment="1" applyProtection="1">
      <alignment wrapText="1"/>
      <protection/>
    </xf>
    <xf numFmtId="0" fontId="21" fillId="0" borderId="10" xfId="64" applyFont="1" applyFill="1" applyBorder="1" applyAlignment="1" applyProtection="1">
      <alignment wrapText="1"/>
      <protection/>
    </xf>
    <xf numFmtId="0" fontId="23" fillId="0" borderId="10" xfId="65" applyFont="1" applyFill="1" applyBorder="1" applyAlignment="1" applyProtection="1">
      <alignment horizontal="left" wrapText="1"/>
      <protection/>
    </xf>
    <xf numFmtId="0" fontId="23" fillId="24" borderId="10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 applyProtection="1">
      <alignment horizontal="center" vertical="top" wrapText="1"/>
      <protection locked="0"/>
    </xf>
    <xf numFmtId="0" fontId="21" fillId="0" borderId="13" xfId="0" applyFont="1" applyBorder="1" applyAlignment="1">
      <alignment horizontal="left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 applyProtection="1">
      <alignment horizontal="center" vertical="top" wrapText="1"/>
      <protection locked="0"/>
    </xf>
    <xf numFmtId="0" fontId="21" fillId="25" borderId="14" xfId="0" applyFont="1" applyFill="1" applyBorder="1" applyAlignment="1" applyProtection="1">
      <alignment vertical="top" wrapText="1"/>
      <protection/>
    </xf>
    <xf numFmtId="0" fontId="23" fillId="0" borderId="14" xfId="0" applyFont="1" applyBorder="1" applyAlignment="1" applyProtection="1">
      <alignment horizontal="center" vertical="top" wrapText="1"/>
      <protection locked="0"/>
    </xf>
    <xf numFmtId="0" fontId="21" fillId="0" borderId="17" xfId="0" applyFont="1" applyBorder="1" applyAlignment="1" applyProtection="1">
      <alignment horizontal="center" vertical="top" wrapText="1"/>
      <protection locked="0"/>
    </xf>
    <xf numFmtId="0" fontId="21" fillId="0" borderId="2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NumberFormat="1" applyFont="1" applyFill="1" applyBorder="1" applyAlignment="1" applyProtection="1">
      <alignment/>
      <protection/>
    </xf>
    <xf numFmtId="0" fontId="21" fillId="0" borderId="14" xfId="0" applyNumberFormat="1" applyFont="1" applyFill="1" applyBorder="1" applyAlignment="1" applyProtection="1">
      <alignment/>
      <protection/>
    </xf>
    <xf numFmtId="49" fontId="21" fillId="0" borderId="10" xfId="0" applyNumberFormat="1" applyFont="1" applyBorder="1" applyAlignment="1">
      <alignment vertical="top" wrapText="1"/>
    </xf>
    <xf numFmtId="49" fontId="21" fillId="0" borderId="13" xfId="0" applyNumberFormat="1" applyFont="1" applyBorder="1" applyAlignment="1">
      <alignment vertical="top" wrapText="1"/>
    </xf>
    <xf numFmtId="0" fontId="21" fillId="0" borderId="10" xfId="0" applyFont="1" applyBorder="1" applyAlignment="1" applyProtection="1">
      <alignment horizontal="center" vertical="top" wrapText="1"/>
      <protection locked="0"/>
    </xf>
    <xf numFmtId="0" fontId="23" fillId="0" borderId="10" xfId="53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164" fontId="23" fillId="0" borderId="10" xfId="0" applyNumberFormat="1" applyFont="1" applyBorder="1" applyAlignment="1" applyProtection="1">
      <alignment horizontal="center"/>
      <protection locked="0"/>
    </xf>
    <xf numFmtId="166" fontId="23" fillId="0" borderId="16" xfId="0" applyNumberFormat="1" applyFont="1" applyBorder="1" applyAlignment="1" applyProtection="1">
      <alignment horizontal="center" vertical="center"/>
      <protection locked="0"/>
    </xf>
    <xf numFmtId="0" fontId="24" fillId="0" borderId="10" xfId="67" applyFont="1" applyFill="1" applyBorder="1" applyAlignment="1" applyProtection="1">
      <alignment horizontal="center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left" wrapText="1"/>
    </xf>
    <xf numFmtId="0" fontId="23" fillId="0" borderId="10" xfId="0" applyFont="1" applyBorder="1" applyAlignment="1" applyProtection="1">
      <alignment horizontal="center" vertical="center"/>
      <protection/>
    </xf>
    <xf numFmtId="168" fontId="23" fillId="0" borderId="10" xfId="0" applyNumberFormat="1" applyFont="1" applyBorder="1" applyAlignment="1" applyProtection="1">
      <alignment horizontal="center" vertical="center"/>
      <protection/>
    </xf>
    <xf numFmtId="0" fontId="28" fillId="0" borderId="0" xfId="0" applyFont="1" applyAlignment="1">
      <alignment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10" xfId="53" applyFont="1" applyFill="1" applyBorder="1" applyAlignment="1" applyProtection="1">
      <alignment horizontal="center" vertical="center"/>
      <protection/>
    </xf>
    <xf numFmtId="0" fontId="28" fillId="0" borderId="14" xfId="53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left" vertical="center" wrapText="1"/>
      <protection/>
    </xf>
    <xf numFmtId="0" fontId="28" fillId="0" borderId="10" xfId="67" applyFont="1" applyFill="1" applyBorder="1" applyAlignment="1" applyProtection="1">
      <alignment horizontal="center" wrapText="1"/>
      <protection/>
    </xf>
    <xf numFmtId="0" fontId="28" fillId="0" borderId="10" xfId="69" applyFont="1" applyFill="1" applyBorder="1" applyAlignment="1" applyProtection="1">
      <alignment horizontal="center" wrapText="1"/>
      <protection/>
    </xf>
    <xf numFmtId="3" fontId="29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 wrapText="1"/>
    </xf>
    <xf numFmtId="0" fontId="23" fillId="24" borderId="10" xfId="0" applyFont="1" applyFill="1" applyBorder="1" applyAlignment="1" applyProtection="1">
      <alignment horizontal="center" vertical="center" wrapText="1"/>
      <protection locked="0"/>
    </xf>
    <xf numFmtId="0" fontId="23" fillId="0" borderId="13" xfId="53" applyFont="1" applyFill="1" applyBorder="1" applyAlignment="1" applyProtection="1">
      <alignment horizontal="center" vertical="center" wrapText="1"/>
      <protection/>
    </xf>
    <xf numFmtId="0" fontId="23" fillId="0" borderId="10" xfId="53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58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25" borderId="10" xfId="44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68" fontId="23" fillId="0" borderId="10" xfId="0" applyNumberFormat="1" applyFont="1" applyBorder="1" applyAlignment="1" applyProtection="1">
      <alignment vertical="center"/>
      <protection locked="0"/>
    </xf>
    <xf numFmtId="168" fontId="21" fillId="0" borderId="10" xfId="0" applyNumberFormat="1" applyFont="1" applyBorder="1" applyAlignment="1" applyProtection="1">
      <alignment vertical="center"/>
      <protection locked="0"/>
    </xf>
    <xf numFmtId="168" fontId="23" fillId="0" borderId="10" xfId="0" applyNumberFormat="1" applyFont="1" applyFill="1" applyBorder="1" applyAlignment="1" applyProtection="1">
      <alignment vertical="center"/>
      <protection locked="0"/>
    </xf>
    <xf numFmtId="168" fontId="21" fillId="0" borderId="10" xfId="0" applyNumberFormat="1" applyFont="1" applyFill="1" applyBorder="1" applyAlignment="1" applyProtection="1">
      <alignment/>
      <protection locked="0"/>
    </xf>
    <xf numFmtId="168" fontId="21" fillId="0" borderId="10" xfId="44" applyNumberFormat="1" applyFont="1" applyFill="1" applyBorder="1" applyAlignment="1" applyProtection="1">
      <alignment/>
      <protection locked="0"/>
    </xf>
    <xf numFmtId="168" fontId="23" fillId="0" borderId="10" xfId="0" applyNumberFormat="1" applyFont="1" applyBorder="1" applyAlignment="1" applyProtection="1">
      <alignment/>
      <protection locked="0"/>
    </xf>
    <xf numFmtId="168" fontId="23" fillId="0" borderId="10" xfId="0" applyNumberFormat="1" applyFont="1" applyBorder="1" applyAlignment="1" applyProtection="1">
      <alignment/>
      <protection locked="0"/>
    </xf>
    <xf numFmtId="168" fontId="21" fillId="0" borderId="10" xfId="0" applyNumberFormat="1" applyFont="1" applyBorder="1" applyAlignment="1" applyProtection="1">
      <alignment horizontal="center"/>
      <protection locked="0"/>
    </xf>
    <xf numFmtId="0" fontId="21" fillId="0" borderId="10" xfId="68" applyFont="1" applyFill="1" applyBorder="1" applyAlignment="1" applyProtection="1">
      <alignment horizontal="center" vertical="center" wrapText="1"/>
      <protection locked="0"/>
    </xf>
    <xf numFmtId="170" fontId="21" fillId="26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14" xfId="0" applyNumberFormat="1" applyFont="1" applyBorder="1" applyAlignment="1" applyProtection="1">
      <alignment vertical="center"/>
      <protection locked="0"/>
    </xf>
    <xf numFmtId="4" fontId="21" fillId="1" borderId="10" xfId="0" applyNumberFormat="1" applyFont="1" applyFill="1" applyBorder="1" applyAlignment="1" applyProtection="1">
      <alignment vertical="center"/>
      <protection/>
    </xf>
    <xf numFmtId="4" fontId="23" fillId="0" borderId="10" xfId="0" applyNumberFormat="1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17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1" fillId="25" borderId="10" xfId="44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3" fillId="0" borderId="0" xfId="0" applyFont="1" applyBorder="1" applyAlignment="1" applyProtection="1">
      <alignment horizontal="center" vertical="top" wrapText="1"/>
      <protection locked="0"/>
    </xf>
    <xf numFmtId="0" fontId="21" fillId="0" borderId="10" xfId="0" applyFont="1" applyFill="1" applyBorder="1" applyAlignment="1" applyProtection="1">
      <alignment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24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21" fillId="0" borderId="17" xfId="0" applyFont="1" applyFill="1" applyBorder="1" applyAlignment="1" applyProtection="1">
      <alignment horizontal="center" vertical="top" wrapText="1"/>
      <protection locked="0"/>
    </xf>
    <xf numFmtId="166" fontId="23" fillId="0" borderId="17" xfId="0" applyNumberFormat="1" applyFont="1" applyBorder="1" applyAlignment="1" applyProtection="1">
      <alignment horizontal="center" vertical="center" wrapText="1"/>
      <protection locked="0"/>
    </xf>
    <xf numFmtId="164" fontId="23" fillId="0" borderId="10" xfId="0" applyNumberFormat="1" applyFont="1" applyBorder="1" applyAlignment="1" applyProtection="1">
      <alignment horizontal="right" vertical="center"/>
      <protection locked="0"/>
    </xf>
    <xf numFmtId="4" fontId="23" fillId="0" borderId="10" xfId="0" applyNumberFormat="1" applyFont="1" applyBorder="1" applyAlignment="1" applyProtection="1">
      <alignment horizontal="right" vertical="center"/>
      <protection locked="0"/>
    </xf>
    <xf numFmtId="0" fontId="21" fillId="0" borderId="20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3" fillId="0" borderId="24" xfId="0" applyFont="1" applyBorder="1" applyAlignment="1">
      <alignment horizontal="center"/>
    </xf>
    <xf numFmtId="0" fontId="23" fillId="26" borderId="24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distributed"/>
      <protection/>
    </xf>
    <xf numFmtId="0" fontId="34" fillId="0" borderId="24" xfId="0" applyFont="1" applyBorder="1" applyAlignment="1">
      <alignment horizontal="center"/>
    </xf>
    <xf numFmtId="0" fontId="23" fillId="0" borderId="16" xfId="63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3" fillId="24" borderId="10" xfId="0" applyFont="1" applyFill="1" applyBorder="1" applyAlignment="1" applyProtection="1">
      <alignment horizontal="center" vertical="center"/>
      <protection hidden="1"/>
    </xf>
    <xf numFmtId="0" fontId="23" fillId="24" borderId="10" xfId="0" applyFont="1" applyFill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/>
    </xf>
    <xf numFmtId="14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23" fillId="24" borderId="16" xfId="0" applyFont="1" applyFill="1" applyBorder="1" applyAlignment="1" applyProtection="1">
      <alignment horizontal="center" vertical="center"/>
      <protection hidden="1"/>
    </xf>
    <xf numFmtId="0" fontId="23" fillId="0" borderId="15" xfId="63" applyFont="1" applyFill="1" applyBorder="1" applyAlignment="1" applyProtection="1">
      <alignment horizontal="center" vertical="center" wrapText="1"/>
      <protection locked="0"/>
    </xf>
    <xf numFmtId="0" fontId="31" fillId="23" borderId="10" xfId="71" applyFont="1" applyFill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23" fillId="24" borderId="10" xfId="53" applyFont="1" applyFill="1" applyBorder="1" applyAlignment="1" applyProtection="1">
      <alignment horizontal="center" vertical="center"/>
      <protection/>
    </xf>
    <xf numFmtId="49" fontId="23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 applyProtection="1">
      <alignment horizontal="center" vertical="center" wrapText="1"/>
      <protection hidden="1"/>
    </xf>
    <xf numFmtId="0" fontId="23" fillId="24" borderId="20" xfId="0" applyFont="1" applyFill="1" applyBorder="1" applyAlignment="1" applyProtection="1">
      <alignment horizontal="center" vertical="center" wrapText="1"/>
      <protection hidden="1"/>
    </xf>
    <xf numFmtId="0" fontId="23" fillId="24" borderId="12" xfId="0" applyFont="1" applyFill="1" applyBorder="1" applyAlignment="1" applyProtection="1">
      <alignment horizontal="center" vertical="center" wrapText="1"/>
      <protection hidden="1"/>
    </xf>
    <xf numFmtId="0" fontId="23" fillId="24" borderId="22" xfId="0" applyFont="1" applyFill="1" applyBorder="1" applyAlignment="1" applyProtection="1">
      <alignment horizontal="center" vertical="center" wrapText="1"/>
      <protection hidden="1"/>
    </xf>
    <xf numFmtId="0" fontId="23" fillId="24" borderId="17" xfId="0" applyFont="1" applyFill="1" applyBorder="1" applyAlignment="1" applyProtection="1">
      <alignment horizontal="center" vertical="center" wrapText="1"/>
      <protection hidden="1"/>
    </xf>
    <xf numFmtId="0" fontId="23" fillId="24" borderId="11" xfId="53" applyFont="1" applyFill="1" applyBorder="1" applyAlignment="1" applyProtection="1">
      <alignment horizontal="center" vertical="center"/>
      <protection/>
    </xf>
    <xf numFmtId="0" fontId="23" fillId="24" borderId="13" xfId="53" applyFont="1" applyFill="1" applyBorder="1" applyAlignment="1" applyProtection="1">
      <alignment horizontal="center" vertical="center"/>
      <protection/>
    </xf>
    <xf numFmtId="0" fontId="33" fillId="24" borderId="14" xfId="0" applyFont="1" applyFill="1" applyBorder="1" applyAlignment="1">
      <alignment horizontal="center" vertical="center"/>
    </xf>
    <xf numFmtId="0" fontId="23" fillId="24" borderId="11" xfId="53" applyFont="1" applyFill="1" applyBorder="1" applyAlignment="1" applyProtection="1">
      <alignment horizontal="center" vertical="center" wrapText="1"/>
      <protection/>
    </xf>
    <xf numFmtId="0" fontId="23" fillId="24" borderId="13" xfId="53" applyFont="1" applyFill="1" applyBorder="1" applyAlignment="1" applyProtection="1">
      <alignment horizontal="center" vertical="center" wrapText="1"/>
      <protection/>
    </xf>
    <xf numFmtId="0" fontId="33" fillId="24" borderId="14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vertical="distributed"/>
      <protection/>
    </xf>
    <xf numFmtId="0" fontId="23" fillId="24" borderId="14" xfId="53" applyFont="1" applyFill="1" applyBorder="1" applyAlignment="1" applyProtection="1">
      <alignment horizontal="center" vertical="center" wrapText="1"/>
      <protection/>
    </xf>
    <xf numFmtId="49" fontId="23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 applyProtection="1">
      <alignment horizontal="center" vertical="center" wrapText="1"/>
      <protection hidden="1"/>
    </xf>
    <xf numFmtId="0" fontId="23" fillId="24" borderId="14" xfId="0" applyFont="1" applyFill="1" applyBorder="1" applyAlignment="1" applyProtection="1">
      <alignment horizontal="center" vertical="center" wrapText="1"/>
      <protection hidden="1"/>
    </xf>
    <xf numFmtId="0" fontId="21" fillId="0" borderId="15" xfId="63" applyFont="1" applyFill="1" applyBorder="1" applyAlignment="1" applyProtection="1">
      <alignment horizontal="center" vertical="center" wrapText="1"/>
      <protection locked="0"/>
    </xf>
    <xf numFmtId="0" fontId="21" fillId="0" borderId="16" xfId="63" applyFont="1" applyFill="1" applyBorder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24" borderId="15" xfId="0" applyFont="1" applyFill="1" applyBorder="1" applyAlignment="1" applyProtection="1">
      <alignment horizontal="center" vertical="center" wrapText="1"/>
      <protection/>
    </xf>
    <xf numFmtId="0" fontId="23" fillId="24" borderId="16" xfId="0" applyFont="1" applyFill="1" applyBorder="1" applyAlignment="1" applyProtection="1">
      <alignment horizontal="center" vertical="center" wrapText="1"/>
      <protection/>
    </xf>
    <xf numFmtId="0" fontId="23" fillId="24" borderId="15" xfId="0" applyFont="1" applyFill="1" applyBorder="1" applyAlignment="1" applyProtection="1">
      <alignment horizontal="center" vertical="center"/>
      <protection hidden="1"/>
    </xf>
    <xf numFmtId="0" fontId="23" fillId="24" borderId="25" xfId="0" applyFont="1" applyFill="1" applyBorder="1" applyAlignment="1" applyProtection="1">
      <alignment horizontal="center" vertical="center"/>
      <protection hidden="1"/>
    </xf>
    <xf numFmtId="0" fontId="21" fillId="0" borderId="14" xfId="0" applyFont="1" applyBorder="1" applyAlignment="1">
      <alignment vertical="center" wrapText="1"/>
    </xf>
    <xf numFmtId="0" fontId="23" fillId="24" borderId="10" xfId="53" applyFont="1" applyFill="1" applyBorder="1" applyAlignment="1" applyProtection="1">
      <alignment horizontal="center" vertical="center" wrapText="1"/>
      <protection/>
    </xf>
    <xf numFmtId="0" fontId="21" fillId="0" borderId="11" xfId="68" applyFont="1" applyFill="1" applyBorder="1" applyAlignment="1" applyProtection="1">
      <alignment horizontal="left" vertical="center" wrapText="1"/>
      <protection/>
    </xf>
    <xf numFmtId="0" fontId="21" fillId="0" borderId="13" xfId="68" applyFont="1" applyFill="1" applyBorder="1" applyAlignment="1" applyProtection="1">
      <alignment horizontal="left" vertical="center" wrapText="1"/>
      <protection/>
    </xf>
    <xf numFmtId="0" fontId="21" fillId="0" borderId="14" xfId="68" applyFont="1" applyFill="1" applyBorder="1" applyAlignment="1" applyProtection="1">
      <alignment horizontal="left" vertical="center" wrapText="1"/>
      <protection/>
    </xf>
    <xf numFmtId="0" fontId="23" fillId="24" borderId="15" xfId="0" applyFont="1" applyFill="1" applyBorder="1" applyAlignment="1" applyProtection="1">
      <alignment horizontal="center" vertical="center" wrapText="1"/>
      <protection hidden="1"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1" fillId="0" borderId="11" xfId="68" applyFont="1" applyFill="1" applyBorder="1" applyAlignment="1" applyProtection="1">
      <alignment vertical="top" wrapText="1"/>
      <protection/>
    </xf>
    <xf numFmtId="0" fontId="21" fillId="0" borderId="13" xfId="68" applyFont="1" applyFill="1" applyBorder="1" applyAlignment="1" applyProtection="1">
      <alignment vertical="top" wrapText="1"/>
      <protection/>
    </xf>
    <xf numFmtId="0" fontId="21" fillId="0" borderId="14" xfId="68" applyFont="1" applyFill="1" applyBorder="1" applyAlignment="1" applyProtection="1">
      <alignment vertical="top" wrapText="1"/>
      <protection/>
    </xf>
    <xf numFmtId="0" fontId="25" fillId="24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3" fillId="24" borderId="14" xfId="53" applyFont="1" applyFill="1" applyBorder="1" applyAlignment="1" applyProtection="1">
      <alignment horizontal="center" vertical="center"/>
      <protection/>
    </xf>
    <xf numFmtId="0" fontId="23" fillId="24" borderId="15" xfId="0" applyFont="1" applyFill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 applyProtection="1">
      <alignment horizontal="center" vertical="center"/>
      <protection hidden="1"/>
    </xf>
    <xf numFmtId="0" fontId="23" fillId="24" borderId="10" xfId="53" applyFont="1" applyFill="1" applyBorder="1" applyAlignment="1" applyProtection="1">
      <alignment horizontal="center" vertical="center"/>
      <protection/>
    </xf>
    <xf numFmtId="0" fontId="23" fillId="24" borderId="11" xfId="53" applyFont="1" applyFill="1" applyBorder="1" applyAlignment="1" applyProtection="1">
      <alignment horizontal="center" vertical="center"/>
      <protection/>
    </xf>
    <xf numFmtId="0" fontId="23" fillId="24" borderId="11" xfId="53" applyFont="1" applyFill="1" applyBorder="1" applyAlignment="1" applyProtection="1">
      <alignment horizontal="center" vertical="center" textRotation="90" wrapText="1"/>
      <protection/>
    </xf>
    <xf numFmtId="0" fontId="23" fillId="24" borderId="14" xfId="53" applyFont="1" applyFill="1" applyBorder="1" applyAlignment="1" applyProtection="1">
      <alignment horizontal="center" vertical="center" textRotation="90" wrapText="1"/>
      <protection/>
    </xf>
    <xf numFmtId="0" fontId="23" fillId="24" borderId="16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23" fillId="24" borderId="20" xfId="53" applyFont="1" applyFill="1" applyBorder="1" applyAlignment="1" applyProtection="1">
      <alignment horizontal="center" vertical="center"/>
      <protection/>
    </xf>
    <xf numFmtId="0" fontId="23" fillId="24" borderId="12" xfId="53" applyFont="1" applyFill="1" applyBorder="1" applyAlignment="1" applyProtection="1">
      <alignment horizontal="center" vertical="center"/>
      <protection/>
    </xf>
    <xf numFmtId="0" fontId="23" fillId="24" borderId="22" xfId="53" applyFont="1" applyFill="1" applyBorder="1" applyAlignment="1" applyProtection="1">
      <alignment horizontal="center" vertical="center"/>
      <protection/>
    </xf>
    <xf numFmtId="0" fontId="23" fillId="24" borderId="17" xfId="53" applyFont="1" applyFill="1" applyBorder="1" applyAlignment="1" applyProtection="1">
      <alignment horizontal="center" vertical="center"/>
      <protection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1" fillId="0" borderId="16" xfId="5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8" fillId="0" borderId="10" xfId="54" applyFont="1" applyFill="1" applyBorder="1" applyAlignment="1" applyProtection="1">
      <alignment horizontal="left" vertical="center" wrapText="1"/>
      <protection/>
    </xf>
    <xf numFmtId="0" fontId="29" fillId="24" borderId="11" xfId="53" applyFont="1" applyFill="1" applyBorder="1" applyAlignment="1" applyProtection="1">
      <alignment horizontal="center" vertical="center" wrapText="1"/>
      <protection/>
    </xf>
    <xf numFmtId="0" fontId="29" fillId="24" borderId="14" xfId="53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horizontal="left" vertical="center" wrapText="1"/>
      <protection/>
    </xf>
    <xf numFmtId="0" fontId="35" fillId="0" borderId="13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29" fillId="24" borderId="10" xfId="53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left" vertical="center" wrapText="1"/>
      <protection/>
    </xf>
    <xf numFmtId="0" fontId="28" fillId="0" borderId="14" xfId="54" applyFont="1" applyFill="1" applyBorder="1" applyAlignment="1" applyProtection="1">
      <alignment horizontal="left" vertical="center" wrapText="1"/>
      <protection/>
    </xf>
    <xf numFmtId="0" fontId="29" fillId="24" borderId="11" xfId="53" applyFont="1" applyFill="1" applyBorder="1" applyAlignment="1" applyProtection="1">
      <alignment horizontal="center" vertical="center" wrapText="1"/>
      <protection/>
    </xf>
    <xf numFmtId="0" fontId="29" fillId="24" borderId="14" xfId="53" applyFont="1" applyFill="1" applyBorder="1" applyAlignment="1" applyProtection="1">
      <alignment horizontal="center" vertical="center" wrapText="1"/>
      <protection/>
    </xf>
    <xf numFmtId="0" fontId="29" fillId="24" borderId="10" xfId="53" applyFont="1" applyFill="1" applyBorder="1" applyAlignment="1" applyProtection="1">
      <alignment horizontal="center" vertical="center"/>
      <protection/>
    </xf>
    <xf numFmtId="0" fontId="21" fillId="0" borderId="10" xfId="57" applyFont="1" applyFill="1" applyBorder="1" applyAlignment="1" applyProtection="1">
      <alignment horizontal="left" vertical="center" wrapText="1" indent="1"/>
      <protection/>
    </xf>
    <xf numFmtId="0" fontId="21" fillId="0" borderId="10" xfId="57" applyFont="1" applyFill="1" applyBorder="1" applyAlignment="1" applyProtection="1">
      <alignment horizontal="left" vertical="center" wrapText="1"/>
      <protection/>
    </xf>
    <xf numFmtId="0" fontId="21" fillId="0" borderId="11" xfId="57" applyFont="1" applyFill="1" applyBorder="1" applyAlignment="1" applyProtection="1">
      <alignment horizontal="left" vertical="center" wrapText="1" indent="1"/>
      <protection/>
    </xf>
    <xf numFmtId="0" fontId="21" fillId="0" borderId="14" xfId="57" applyFont="1" applyFill="1" applyBorder="1" applyAlignment="1" applyProtection="1">
      <alignment horizontal="left" vertical="center" wrapText="1" indent="1"/>
      <protection/>
    </xf>
    <xf numFmtId="0" fontId="21" fillId="0" borderId="11" xfId="58" applyFont="1" applyFill="1" applyBorder="1" applyAlignment="1" applyProtection="1">
      <alignment horizontal="left" vertical="center" wrapText="1"/>
      <protection/>
    </xf>
    <xf numFmtId="0" fontId="21" fillId="0" borderId="14" xfId="58" applyFont="1" applyFill="1" applyBorder="1" applyAlignment="1" applyProtection="1">
      <alignment horizontal="left" vertical="center" wrapText="1"/>
      <protection/>
    </xf>
    <xf numFmtId="0" fontId="21" fillId="0" borderId="11" xfId="58" applyFont="1" applyFill="1" applyBorder="1" applyAlignment="1" applyProtection="1">
      <alignment horizontal="center" vertical="center" wrapText="1"/>
      <protection/>
    </xf>
    <xf numFmtId="0" fontId="21" fillId="0" borderId="14" xfId="58" applyFont="1" applyFill="1" applyBorder="1" applyAlignment="1" applyProtection="1">
      <alignment horizontal="center" vertical="center" wrapText="1"/>
      <protection/>
    </xf>
    <xf numFmtId="0" fontId="21" fillId="0" borderId="10" xfId="58" applyFont="1" applyFill="1" applyBorder="1" applyAlignment="1" applyProtection="1">
      <alignment horizontal="left" vertical="center" wrapText="1"/>
      <protection/>
    </xf>
    <xf numFmtId="0" fontId="21" fillId="0" borderId="10" xfId="58" applyFont="1" applyFill="1" applyBorder="1" applyAlignment="1" applyProtection="1">
      <alignment horizontal="left" vertical="center" wrapText="1" indent="1"/>
      <protection/>
    </xf>
    <xf numFmtId="0" fontId="21" fillId="0" borderId="11" xfId="58" applyFont="1" applyFill="1" applyBorder="1" applyAlignment="1" applyProtection="1">
      <alignment horizontal="left" vertical="center" wrapText="1" indent="1"/>
      <protection/>
    </xf>
    <xf numFmtId="0" fontId="21" fillId="0" borderId="14" xfId="58" applyFont="1" applyFill="1" applyBorder="1" applyAlignment="1" applyProtection="1">
      <alignment horizontal="left" vertical="center" wrapText="1" indent="1"/>
      <protection/>
    </xf>
    <xf numFmtId="0" fontId="23" fillId="24" borderId="10" xfId="53" applyFont="1" applyFill="1" applyBorder="1" applyAlignment="1" applyProtection="1">
      <alignment horizontal="center" vertical="center" wrapText="1"/>
      <protection hidden="1"/>
    </xf>
    <xf numFmtId="0" fontId="21" fillId="0" borderId="10" xfId="59" applyFont="1" applyFill="1" applyBorder="1" applyAlignment="1" applyProtection="1">
      <alignment horizontal="left" vertical="center" wrapText="1" indent="1"/>
      <protection/>
    </xf>
    <xf numFmtId="0" fontId="21" fillId="0" borderId="10" xfId="59" applyFont="1" applyFill="1" applyBorder="1" applyAlignment="1" applyProtection="1">
      <alignment horizontal="left" vertical="center" wrapText="1"/>
      <protection/>
    </xf>
    <xf numFmtId="0" fontId="21" fillId="0" borderId="10" xfId="59" applyFont="1" applyFill="1" applyBorder="1" applyAlignment="1" applyProtection="1">
      <alignment horizontal="left" vertical="center" wrapText="1" indent="2"/>
      <protection/>
    </xf>
    <xf numFmtId="0" fontId="22" fillId="0" borderId="24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21" fillId="24" borderId="11" xfId="53" applyFont="1" applyFill="1" applyBorder="1" applyAlignment="1" applyProtection="1">
      <alignment horizontal="center" vertical="center" wrapText="1"/>
      <protection/>
    </xf>
    <xf numFmtId="0" fontId="21" fillId="24" borderId="14" xfId="53" applyFont="1" applyFill="1" applyBorder="1" applyAlignment="1" applyProtection="1">
      <alignment horizontal="center" vertical="center" wrapText="1"/>
      <protection/>
    </xf>
    <xf numFmtId="0" fontId="21" fillId="24" borderId="11" xfId="53" applyFont="1" applyFill="1" applyBorder="1" applyAlignment="1" applyProtection="1">
      <alignment horizontal="center" vertical="center" wrapText="1"/>
      <protection hidden="1"/>
    </xf>
    <xf numFmtId="0" fontId="21" fillId="24" borderId="14" xfId="53" applyFont="1" applyFill="1" applyBorder="1" applyAlignment="1" applyProtection="1">
      <alignment horizontal="center" vertical="center" wrapText="1"/>
      <protection hidden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 Имущество" xfId="53"/>
    <cellStyle name="Обычный_12 Туризм" xfId="54"/>
    <cellStyle name="Обычный_14 Водоснаб" xfId="55"/>
    <cellStyle name="Обычный_15 Канализация" xfId="56"/>
    <cellStyle name="Обычный_16_1 Газоснаб" xfId="57"/>
    <cellStyle name="Обычный_16_2 Теплоснаб " xfId="58"/>
    <cellStyle name="Обычный_17 Электроснаб" xfId="59"/>
    <cellStyle name="Обычный_2 Демография" xfId="60"/>
    <cellStyle name="Обычный_3 Предприятия" xfId="61"/>
    <cellStyle name="Обычный_4 Трудовые ресурсы" xfId="62"/>
    <cellStyle name="Обычный_5 Природно-ресурсный потенциал" xfId="63"/>
    <cellStyle name="Обычный_6 Расходы" xfId="64"/>
    <cellStyle name="Обычный_6_1 Доходы" xfId="65"/>
    <cellStyle name="Обычный_6_4 Обязательства" xfId="66"/>
    <cellStyle name="Обычный_7 жилфонд" xfId="67"/>
    <cellStyle name="Обычный_8 Образование" xfId="68"/>
    <cellStyle name="Обычный_9 Здравоохр" xfId="69"/>
    <cellStyle name="Обычный_mark_5" xfId="70"/>
    <cellStyle name="Обычный_Оглавление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1;&#1102;&#1073;&#1086;&#1074;&#1100;\&#1056;&#1072;&#1073;&#1086;&#1095;&#1080;&#1081;%20&#1089;&#1090;&#1086;&#1083;\&#1050;&#1060;\2012-&#1050;&#1060;\&#1054;&#1058;&#1063;&#1045;&#1058;&#1067;%202012\&#1054;&#1058;&#1063;&#1045;&#1058;%20&#1044;&#1045;&#1050;&#1040;&#1041;&#1056;&#1068;\0503127%20&#1085;&#1072;%2001.01.13%20&#1047;.&#105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46">
          <cell r="W146">
            <v>9796766.4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F10" sqref="F10"/>
    </sheetView>
  </sheetViews>
  <sheetFormatPr defaultColWidth="9.00390625" defaultRowHeight="12.75"/>
  <cols>
    <col min="1" max="1" width="11.25390625" style="0" customWidth="1"/>
    <col min="2" max="2" width="60.375" style="0" customWidth="1"/>
  </cols>
  <sheetData>
    <row r="1" spans="1:2" ht="12.75">
      <c r="A1" s="386" t="s">
        <v>488</v>
      </c>
      <c r="B1" s="386"/>
    </row>
    <row r="2" spans="1:2" ht="12.75">
      <c r="A2" s="387" t="s">
        <v>479</v>
      </c>
      <c r="B2" s="388"/>
    </row>
    <row r="3" spans="1:2" ht="12.75">
      <c r="A3" s="389"/>
      <c r="B3" s="390"/>
    </row>
    <row r="4" spans="1:2" ht="12.75">
      <c r="A4" s="190" t="s">
        <v>489</v>
      </c>
      <c r="B4" s="190" t="s">
        <v>490</v>
      </c>
    </row>
    <row r="5" spans="1:2" ht="12.75">
      <c r="A5" s="191">
        <v>0</v>
      </c>
      <c r="B5" s="193" t="s">
        <v>491</v>
      </c>
    </row>
    <row r="6" spans="1:2" ht="25.5">
      <c r="A6" s="192">
        <v>1</v>
      </c>
      <c r="B6" s="193" t="s">
        <v>492</v>
      </c>
    </row>
    <row r="7" spans="1:2" ht="12.75">
      <c r="A7" s="192">
        <v>2</v>
      </c>
      <c r="B7" s="193" t="s">
        <v>493</v>
      </c>
    </row>
    <row r="8" spans="1:2" ht="25.5">
      <c r="A8" s="192">
        <v>3</v>
      </c>
      <c r="B8" s="193" t="s">
        <v>494</v>
      </c>
    </row>
    <row r="9" spans="1:2" ht="12.75">
      <c r="A9" s="192">
        <v>4</v>
      </c>
      <c r="B9" s="193" t="s">
        <v>495</v>
      </c>
    </row>
    <row r="10" spans="1:2" ht="12.75">
      <c r="A10" s="192">
        <v>5</v>
      </c>
      <c r="B10" s="193" t="s">
        <v>496</v>
      </c>
    </row>
    <row r="11" spans="1:2" ht="12.75">
      <c r="A11" s="192">
        <v>6</v>
      </c>
      <c r="B11" s="193" t="s">
        <v>497</v>
      </c>
    </row>
    <row r="12" spans="1:2" ht="12.75">
      <c r="A12" s="192">
        <v>7.1</v>
      </c>
      <c r="B12" s="194" t="s">
        <v>498</v>
      </c>
    </row>
    <row r="13" spans="1:2" ht="12.75">
      <c r="A13" s="192">
        <v>7.2</v>
      </c>
      <c r="B13" s="194" t="s">
        <v>499</v>
      </c>
    </row>
    <row r="14" spans="1:2" ht="12.75">
      <c r="A14" s="192">
        <v>7.3</v>
      </c>
      <c r="B14" s="194" t="s">
        <v>500</v>
      </c>
    </row>
    <row r="15" spans="1:2" ht="38.25">
      <c r="A15" s="192">
        <v>7.4</v>
      </c>
      <c r="B15" s="194" t="s">
        <v>501</v>
      </c>
    </row>
    <row r="16" spans="1:2" ht="25.5">
      <c r="A16" s="192">
        <v>8</v>
      </c>
      <c r="B16" s="193" t="s">
        <v>502</v>
      </c>
    </row>
    <row r="17" spans="1:2" ht="12.75">
      <c r="A17" s="192">
        <v>9</v>
      </c>
      <c r="B17" s="193" t="s">
        <v>114</v>
      </c>
    </row>
    <row r="18" spans="1:2" ht="12.75">
      <c r="A18" s="192">
        <v>10</v>
      </c>
      <c r="B18" s="193" t="s">
        <v>503</v>
      </c>
    </row>
    <row r="19" spans="1:2" ht="12.75">
      <c r="A19" s="192">
        <v>11</v>
      </c>
      <c r="B19" s="193" t="s">
        <v>504</v>
      </c>
    </row>
    <row r="20" spans="1:2" ht="12.75">
      <c r="A20" s="192">
        <v>12</v>
      </c>
      <c r="B20" s="193" t="s">
        <v>505</v>
      </c>
    </row>
    <row r="21" spans="1:2" ht="12.75">
      <c r="A21" s="192">
        <v>13</v>
      </c>
      <c r="B21" s="193" t="s">
        <v>506</v>
      </c>
    </row>
    <row r="22" spans="1:2" ht="12.75">
      <c r="A22" s="192">
        <v>14</v>
      </c>
      <c r="B22" s="193" t="s">
        <v>507</v>
      </c>
    </row>
    <row r="23" spans="1:2" ht="12.75">
      <c r="A23" s="192">
        <v>15</v>
      </c>
      <c r="B23" s="193" t="s">
        <v>508</v>
      </c>
    </row>
    <row r="24" spans="1:2" ht="12.75">
      <c r="A24" s="192">
        <v>16</v>
      </c>
      <c r="B24" s="193" t="s">
        <v>509</v>
      </c>
    </row>
    <row r="25" spans="1:2" ht="12.75">
      <c r="A25" s="192">
        <v>17</v>
      </c>
      <c r="B25" s="193" t="s">
        <v>510</v>
      </c>
    </row>
    <row r="26" spans="1:2" ht="12.75">
      <c r="A26" s="192">
        <v>18</v>
      </c>
      <c r="B26" s="193" t="s">
        <v>511</v>
      </c>
    </row>
    <row r="27" spans="1:2" ht="12.75">
      <c r="A27" s="192">
        <v>19</v>
      </c>
      <c r="B27" s="193" t="s">
        <v>512</v>
      </c>
    </row>
    <row r="28" spans="1:2" ht="12.75">
      <c r="A28" s="192">
        <v>20</v>
      </c>
      <c r="B28" s="193" t="s">
        <v>513</v>
      </c>
    </row>
    <row r="29" spans="1:2" ht="25.5">
      <c r="A29" s="192">
        <v>21</v>
      </c>
      <c r="B29" s="193" t="s">
        <v>514</v>
      </c>
    </row>
    <row r="30" spans="1:2" ht="25.5">
      <c r="A30" s="192">
        <v>22</v>
      </c>
      <c r="B30" s="193" t="s">
        <v>515</v>
      </c>
    </row>
  </sheetData>
  <sheetProtection/>
  <mergeCells count="2">
    <mergeCell ref="A1:B1"/>
    <mergeCell ref="A2:B3"/>
  </mergeCells>
  <hyperlinks>
    <hyperlink ref="B6" location="'1 Имущество'!A1" display="'1 Имущество'!A1"/>
    <hyperlink ref="B7" location="'2 Демография'!A1" display="'2 Демография'!A1"/>
    <hyperlink ref="B8" location="'3 Предприятия'!A1" display="'3 Предприятия'!A1"/>
    <hyperlink ref="B9" location="'4 Трудовые ресурсы'!A1" display="'4 Трудовые ресурсы'!A1"/>
    <hyperlink ref="B10" location="'5 Природа'!A1" display="'5 Природа'!A1"/>
    <hyperlink ref="B12" location="'7_1 Доходы'!A1" display="Доходы"/>
    <hyperlink ref="B13" location="'7_2 Расходы'!A1" display="Расходы"/>
    <hyperlink ref="B14" location="'7_3 Дефицит'!A1" display="Источники покрытия дефицита бюджета"/>
    <hyperlink ref="B15" location="'7_4 Льготы'!A1" display="Налоговые льготы, предоставленные предприятиям и организациям представительным органом муниципального образования"/>
    <hyperlink ref="B16" location="'8 Жилфонд'!A1" display="Характеристика жилищного фонда. Уровень нуждаемости в жилье и степень жилищного обеспечения граждан"/>
    <hyperlink ref="B17" location="'9 Образование'!A1" display="Образование"/>
    <hyperlink ref="B18" location="'10 Здравоохр'!A1" display="Здравоохранение"/>
    <hyperlink ref="B19" location="'11 Соцзащита'!A1" display="Социальная защита населения"/>
    <hyperlink ref="B20" location="'12 Культура'!A1" display="Культура"/>
    <hyperlink ref="B21" location="'13 Физкультура и спорт'!A1" display="Физкультура и спорт"/>
    <hyperlink ref="B22" location="'14 Молодежная политика'!A1" display="Молодежная политика"/>
    <hyperlink ref="B23" location="'15 Туризм'!A1" display="Туризм"/>
    <hyperlink ref="B24" location="'16 Водоснаб'!A1" display="Водоснабжение"/>
    <hyperlink ref="B25" location="'17 Канализация'!A1" display="Канализация"/>
    <hyperlink ref="B26" location="'18 Газоснаб'!A1" display="Газоснабжение"/>
    <hyperlink ref="B27" location="'19 Теплоснаб'!A1" display="Теплоснабжение"/>
    <hyperlink ref="B28" location="'20 Электроснаб'!A1" display="Электроснабжение"/>
    <hyperlink ref="B29" location="'21 жил-ком услуги'!A1" display="Стоимость предоставленных жилищно-коммунальных услуг в расчете на один квадратный метр общей площади в месяц"/>
    <hyperlink ref="B30" location="'22 Энергоучет'!A1" display="Оснащенность приборами учета и регулирования потребления энергоресурсов"/>
    <hyperlink ref="B5" location="'Общая характеристика'!A1" display="Общая характеристика"/>
    <hyperlink ref="B11" location="'6 Экономика'!A1" display="Средства бюджета муниципального образования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view="pageBreakPreview" zoomScale="60" workbookViewId="0" topLeftCell="A1">
      <selection activeCell="C14" sqref="C14"/>
    </sheetView>
  </sheetViews>
  <sheetFormatPr defaultColWidth="9.00390625" defaultRowHeight="12.75"/>
  <cols>
    <col min="1" max="1" width="32.75390625" style="0" customWidth="1"/>
    <col min="2" max="2" width="21.625" style="0" customWidth="1"/>
    <col min="3" max="3" width="22.25390625" style="0" customWidth="1"/>
  </cols>
  <sheetData>
    <row r="1" spans="1:3" ht="15.75">
      <c r="A1" s="1"/>
      <c r="B1" s="145" t="s">
        <v>629</v>
      </c>
      <c r="C1" s="279" t="s">
        <v>523</v>
      </c>
    </row>
    <row r="2" spans="1:3" ht="15.75">
      <c r="A2" s="391" t="s">
        <v>522</v>
      </c>
      <c r="B2" s="416" t="s">
        <v>717</v>
      </c>
      <c r="C2" s="380"/>
    </row>
    <row r="3" spans="1:3" ht="15.75">
      <c r="A3" s="391"/>
      <c r="B3" s="146" t="s">
        <v>718</v>
      </c>
      <c r="C3" s="146" t="s">
        <v>719</v>
      </c>
    </row>
    <row r="4" spans="1:3" ht="15.75">
      <c r="A4" s="283" t="s">
        <v>438</v>
      </c>
      <c r="B4" s="334">
        <v>48041.84774</v>
      </c>
      <c r="C4" s="334">
        <v>46363.45658</v>
      </c>
    </row>
    <row r="5" spans="1:3" ht="15.75">
      <c r="A5" s="284" t="s">
        <v>439</v>
      </c>
      <c r="B5" s="334">
        <v>485.562</v>
      </c>
      <c r="C5" s="334">
        <v>485.562</v>
      </c>
    </row>
    <row r="6" spans="1:3" ht="47.25">
      <c r="A6" s="285" t="s">
        <v>105</v>
      </c>
      <c r="B6" s="334">
        <v>450</v>
      </c>
      <c r="C6" s="334">
        <v>266.92735</v>
      </c>
    </row>
    <row r="7" spans="1:3" ht="15.75">
      <c r="A7" s="284" t="s">
        <v>106</v>
      </c>
      <c r="B7" s="334">
        <v>15245.24903</v>
      </c>
      <c r="C7" s="334">
        <v>13514.92392</v>
      </c>
    </row>
    <row r="8" spans="1:3" ht="31.5">
      <c r="A8" s="284" t="s">
        <v>233</v>
      </c>
      <c r="B8" s="334">
        <v>87743.43625</v>
      </c>
      <c r="C8" s="334">
        <v>54164.76122</v>
      </c>
    </row>
    <row r="9" spans="1:3" ht="15.75">
      <c r="A9" s="284" t="s">
        <v>114</v>
      </c>
      <c r="B9" s="334">
        <v>364</v>
      </c>
      <c r="C9" s="334">
        <v>340</v>
      </c>
    </row>
    <row r="10" spans="1:3" ht="32.25" customHeight="1">
      <c r="A10" s="284" t="s">
        <v>107</v>
      </c>
      <c r="B10" s="336">
        <v>10149</v>
      </c>
      <c r="C10" s="336">
        <f>'[1]TDSheet'!$W$146/1000</f>
        <v>9796.7664</v>
      </c>
    </row>
    <row r="11" spans="1:3" ht="31.5">
      <c r="A11" s="285" t="s">
        <v>422</v>
      </c>
      <c r="B11" s="334">
        <v>510</v>
      </c>
      <c r="C11" s="334">
        <v>479.93204</v>
      </c>
    </row>
    <row r="12" spans="1:3" ht="15.75">
      <c r="A12" s="285" t="s">
        <v>108</v>
      </c>
      <c r="B12" s="334">
        <v>576</v>
      </c>
      <c r="C12" s="334">
        <v>532.17248</v>
      </c>
    </row>
    <row r="13" spans="1:3" ht="15.75">
      <c r="A13" s="286" t="s">
        <v>109</v>
      </c>
      <c r="B13" s="337"/>
      <c r="C13" s="337"/>
    </row>
    <row r="14" spans="1:3" ht="15.75">
      <c r="A14" s="287" t="s">
        <v>110</v>
      </c>
      <c r="B14" s="338">
        <f>SUM(B4:B12)</f>
        <v>163565.09502</v>
      </c>
      <c r="C14" s="338">
        <f>SUM(C4:C12)</f>
        <v>125944.50198999999</v>
      </c>
    </row>
  </sheetData>
  <sheetProtection/>
  <mergeCells count="2"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C9"/>
  <sheetViews>
    <sheetView view="pageBreakPreview" zoomScale="60" workbookViewId="0" topLeftCell="A1">
      <selection activeCell="C10" sqref="C10"/>
    </sheetView>
  </sheetViews>
  <sheetFormatPr defaultColWidth="9.00390625" defaultRowHeight="12.75"/>
  <cols>
    <col min="1" max="1" width="39.875" style="0" customWidth="1"/>
    <col min="2" max="2" width="20.125" style="0" customWidth="1"/>
    <col min="3" max="3" width="19.875" style="0" customWidth="1"/>
  </cols>
  <sheetData>
    <row r="1" spans="1:3" ht="15.75">
      <c r="A1" s="370" t="s">
        <v>630</v>
      </c>
      <c r="B1" s="370"/>
      <c r="C1" s="279" t="s">
        <v>523</v>
      </c>
    </row>
    <row r="2" spans="1:3" ht="15.75">
      <c r="A2" s="393" t="s">
        <v>522</v>
      </c>
      <c r="B2" s="381" t="s">
        <v>717</v>
      </c>
      <c r="C2" s="382"/>
    </row>
    <row r="3" spans="1:3" ht="15.75">
      <c r="A3" s="393"/>
      <c r="B3" s="177" t="s">
        <v>720</v>
      </c>
      <c r="C3" s="177" t="s">
        <v>719</v>
      </c>
    </row>
    <row r="4" spans="1:3" ht="31.5">
      <c r="A4" s="211" t="s">
        <v>837</v>
      </c>
      <c r="B4" s="339">
        <v>765</v>
      </c>
      <c r="C4" s="339">
        <v>-34824</v>
      </c>
    </row>
    <row r="5" spans="1:3" ht="63">
      <c r="A5" s="200" t="s">
        <v>838</v>
      </c>
      <c r="B5" s="340" t="s">
        <v>467</v>
      </c>
      <c r="C5" s="340" t="s">
        <v>467</v>
      </c>
    </row>
    <row r="6" spans="1:3" ht="31.5">
      <c r="A6" s="200" t="s">
        <v>145</v>
      </c>
      <c r="B6" s="340" t="s">
        <v>467</v>
      </c>
      <c r="C6" s="340" t="s">
        <v>467</v>
      </c>
    </row>
    <row r="7" spans="1:3" ht="47.25">
      <c r="A7" s="200" t="s">
        <v>146</v>
      </c>
      <c r="B7" s="340" t="s">
        <v>467</v>
      </c>
      <c r="C7" s="340" t="s">
        <v>467</v>
      </c>
    </row>
    <row r="8" spans="1:3" ht="33" customHeight="1">
      <c r="A8" s="200" t="s">
        <v>147</v>
      </c>
      <c r="B8" s="340" t="s">
        <v>467</v>
      </c>
      <c r="C8" s="340" t="s">
        <v>467</v>
      </c>
    </row>
    <row r="9" spans="1:3" ht="31.5">
      <c r="A9" s="200" t="s">
        <v>551</v>
      </c>
      <c r="B9" s="339">
        <v>765</v>
      </c>
      <c r="C9" s="339">
        <v>-34824</v>
      </c>
    </row>
  </sheetData>
  <sheetProtection/>
  <mergeCells count="3">
    <mergeCell ref="A2:A3"/>
    <mergeCell ref="B2:C2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60" workbookViewId="0" topLeftCell="A1">
      <selection activeCell="F13" sqref="E12:F13"/>
    </sheetView>
  </sheetViews>
  <sheetFormatPr defaultColWidth="9.00390625" defaultRowHeight="12.75"/>
  <cols>
    <col min="1" max="1" width="28.625" style="0" customWidth="1"/>
    <col min="2" max="2" width="16.75390625" style="0" customWidth="1"/>
    <col min="3" max="3" width="18.625" style="0" customWidth="1"/>
    <col min="4" max="4" width="26.375" style="0" customWidth="1"/>
  </cols>
  <sheetData>
    <row r="1" spans="1:4" ht="15.75">
      <c r="A1" s="371" t="s">
        <v>631</v>
      </c>
      <c r="B1" s="371"/>
      <c r="C1" s="371"/>
      <c r="D1" s="371"/>
    </row>
    <row r="2" spans="1:4" ht="78.75">
      <c r="A2" s="92" t="s">
        <v>66</v>
      </c>
      <c r="B2" s="92" t="s">
        <v>65</v>
      </c>
      <c r="C2" s="92" t="s">
        <v>64</v>
      </c>
      <c r="D2" s="288" t="s">
        <v>796</v>
      </c>
    </row>
    <row r="3" spans="1:4" ht="15.75">
      <c r="A3" s="233" t="s">
        <v>469</v>
      </c>
      <c r="B3" s="233" t="s">
        <v>469</v>
      </c>
      <c r="C3" s="233" t="s">
        <v>469</v>
      </c>
      <c r="D3" s="233" t="s">
        <v>469</v>
      </c>
    </row>
    <row r="4" spans="1:4" ht="15.75">
      <c r="A4" s="233" t="s">
        <v>469</v>
      </c>
      <c r="B4" s="233" t="s">
        <v>469</v>
      </c>
      <c r="C4" s="233" t="s">
        <v>469</v>
      </c>
      <c r="D4" s="233" t="s">
        <v>469</v>
      </c>
    </row>
    <row r="5" spans="1:4" ht="15.75">
      <c r="A5" s="233" t="s">
        <v>469</v>
      </c>
      <c r="B5" s="233" t="s">
        <v>469</v>
      </c>
      <c r="C5" s="233" t="s">
        <v>469</v>
      </c>
      <c r="D5" s="233" t="s">
        <v>469</v>
      </c>
    </row>
    <row r="6" spans="1:4" ht="15.75">
      <c r="A6" s="233" t="s">
        <v>469</v>
      </c>
      <c r="B6" s="233" t="s">
        <v>469</v>
      </c>
      <c r="C6" s="233" t="s">
        <v>469</v>
      </c>
      <c r="D6" s="233" t="s">
        <v>469</v>
      </c>
    </row>
    <row r="7" spans="1:4" ht="15.75">
      <c r="A7" s="233" t="s">
        <v>469</v>
      </c>
      <c r="B7" s="233" t="s">
        <v>469</v>
      </c>
      <c r="C7" s="233" t="s">
        <v>469</v>
      </c>
      <c r="D7" s="233" t="s">
        <v>469</v>
      </c>
    </row>
    <row r="8" spans="1:4" ht="15.75">
      <c r="A8" s="233" t="s">
        <v>469</v>
      </c>
      <c r="B8" s="233" t="s">
        <v>469</v>
      </c>
      <c r="C8" s="233" t="s">
        <v>469</v>
      </c>
      <c r="D8" s="233" t="s">
        <v>469</v>
      </c>
    </row>
    <row r="9" spans="1:4" ht="15.75">
      <c r="A9" s="233" t="s">
        <v>469</v>
      </c>
      <c r="B9" s="233" t="s">
        <v>469</v>
      </c>
      <c r="C9" s="233" t="s">
        <v>469</v>
      </c>
      <c r="D9" s="233" t="s">
        <v>469</v>
      </c>
    </row>
    <row r="10" spans="1:4" ht="15.75">
      <c r="A10" s="233" t="s">
        <v>469</v>
      </c>
      <c r="B10" s="233" t="s">
        <v>469</v>
      </c>
      <c r="C10" s="233" t="s">
        <v>469</v>
      </c>
      <c r="D10" s="233" t="s">
        <v>469</v>
      </c>
    </row>
    <row r="11" spans="1:4" ht="15.75">
      <c r="A11" s="233" t="s">
        <v>469</v>
      </c>
      <c r="B11" s="233" t="s">
        <v>469</v>
      </c>
      <c r="C11" s="233" t="s">
        <v>469</v>
      </c>
      <c r="D11" s="233" t="s">
        <v>469</v>
      </c>
    </row>
    <row r="12" spans="1:4" ht="15.75">
      <c r="A12" s="233" t="s">
        <v>469</v>
      </c>
      <c r="B12" s="233" t="s">
        <v>469</v>
      </c>
      <c r="C12" s="233" t="s">
        <v>469</v>
      </c>
      <c r="D12" s="233" t="s">
        <v>469</v>
      </c>
    </row>
    <row r="13" spans="1:4" ht="15.75">
      <c r="A13" s="233" t="s">
        <v>469</v>
      </c>
      <c r="B13" s="233" t="s">
        <v>469</v>
      </c>
      <c r="C13" s="233" t="s">
        <v>469</v>
      </c>
      <c r="D13" s="233" t="s">
        <v>469</v>
      </c>
    </row>
    <row r="14" spans="1:4" ht="15.75">
      <c r="A14" s="233" t="s">
        <v>469</v>
      </c>
      <c r="B14" s="233" t="s">
        <v>469</v>
      </c>
      <c r="C14" s="233" t="s">
        <v>469</v>
      </c>
      <c r="D14" s="233" t="s">
        <v>469</v>
      </c>
    </row>
    <row r="15" spans="1:4" ht="15.75">
      <c r="A15" s="233" t="s">
        <v>469</v>
      </c>
      <c r="B15" s="233" t="s">
        <v>469</v>
      </c>
      <c r="C15" s="233" t="s">
        <v>469</v>
      </c>
      <c r="D15" s="233" t="s">
        <v>469</v>
      </c>
    </row>
    <row r="16" spans="1:4" ht="15.75">
      <c r="A16" s="233" t="s">
        <v>469</v>
      </c>
      <c r="B16" s="233" t="s">
        <v>469</v>
      </c>
      <c r="C16" s="233" t="s">
        <v>469</v>
      </c>
      <c r="D16" s="233" t="s">
        <v>469</v>
      </c>
    </row>
    <row r="17" spans="1:4" ht="15.75">
      <c r="A17" s="233" t="s">
        <v>469</v>
      </c>
      <c r="B17" s="233" t="s">
        <v>469</v>
      </c>
      <c r="C17" s="233" t="s">
        <v>469</v>
      </c>
      <c r="D17" s="233" t="s">
        <v>469</v>
      </c>
    </row>
    <row r="18" spans="1:4" ht="15.75">
      <c r="A18" s="233" t="s">
        <v>469</v>
      </c>
      <c r="B18" s="233" t="s">
        <v>469</v>
      </c>
      <c r="C18" s="233" t="s">
        <v>469</v>
      </c>
      <c r="D18" s="233" t="s">
        <v>469</v>
      </c>
    </row>
    <row r="19" spans="1:4" ht="15.75">
      <c r="A19" s="233" t="s">
        <v>469</v>
      </c>
      <c r="B19" s="233" t="s">
        <v>469</v>
      </c>
      <c r="C19" s="233" t="s">
        <v>469</v>
      </c>
      <c r="D19" s="233" t="s">
        <v>469</v>
      </c>
    </row>
  </sheetData>
  <sheetProtection/>
  <mergeCells count="1">
    <mergeCell ref="A1:D1"/>
  </mergeCells>
  <printOptions/>
  <pageMargins left="0.75" right="0.3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23">
      <selection activeCell="D45" sqref="D45"/>
    </sheetView>
  </sheetViews>
  <sheetFormatPr defaultColWidth="9.00390625" defaultRowHeight="12.75"/>
  <cols>
    <col min="1" max="1" width="52.625" style="0" customWidth="1"/>
    <col min="2" max="2" width="14.625" style="0" customWidth="1"/>
    <col min="3" max="3" width="14.25390625" style="0" customWidth="1"/>
    <col min="4" max="4" width="18.75390625" style="0" customWidth="1"/>
  </cols>
  <sheetData>
    <row r="1" spans="1:4" ht="16.5">
      <c r="A1" s="372" t="s">
        <v>338</v>
      </c>
      <c r="B1" s="373"/>
      <c r="C1" s="373"/>
      <c r="D1" s="373"/>
    </row>
    <row r="2" spans="1:4" ht="19.5" customHeight="1">
      <c r="A2" s="419" t="s">
        <v>522</v>
      </c>
      <c r="B2" s="419" t="s">
        <v>67</v>
      </c>
      <c r="C2" s="394" t="s">
        <v>404</v>
      </c>
      <c r="D2" s="394" t="s">
        <v>429</v>
      </c>
    </row>
    <row r="3" spans="1:4" ht="30" customHeight="1">
      <c r="A3" s="419"/>
      <c r="B3" s="419"/>
      <c r="C3" s="394"/>
      <c r="D3" s="394"/>
    </row>
    <row r="4" spans="1:4" ht="15.75">
      <c r="A4" s="271">
        <v>1</v>
      </c>
      <c r="B4" s="251">
        <v>2</v>
      </c>
      <c r="C4" s="289">
        <v>3</v>
      </c>
      <c r="D4" s="289">
        <v>4</v>
      </c>
    </row>
    <row r="5" spans="1:6" ht="15.75">
      <c r="A5" s="12" t="s">
        <v>721</v>
      </c>
      <c r="B5" s="67" t="s">
        <v>122</v>
      </c>
      <c r="C5" s="290">
        <v>178.8</v>
      </c>
      <c r="D5" s="290">
        <v>381.94</v>
      </c>
      <c r="F5" s="358"/>
    </row>
    <row r="6" spans="1:6" ht="15.75">
      <c r="A6" s="291" t="s">
        <v>552</v>
      </c>
      <c r="B6" s="270"/>
      <c r="C6" s="227"/>
      <c r="D6" s="227"/>
      <c r="F6" s="357"/>
    </row>
    <row r="7" spans="1:6" ht="18.75" customHeight="1">
      <c r="A7" s="66" t="s">
        <v>272</v>
      </c>
      <c r="B7" s="292" t="s">
        <v>363</v>
      </c>
      <c r="C7" s="293" t="s">
        <v>476</v>
      </c>
      <c r="D7" s="293" t="s">
        <v>735</v>
      </c>
      <c r="F7" s="357"/>
    </row>
    <row r="8" spans="1:4" ht="15.75">
      <c r="A8" s="66" t="s">
        <v>297</v>
      </c>
      <c r="B8" s="292" t="s">
        <v>363</v>
      </c>
      <c r="C8" s="88" t="s">
        <v>477</v>
      </c>
      <c r="D8" s="88" t="s">
        <v>736</v>
      </c>
    </row>
    <row r="9" spans="1:4" ht="15.75">
      <c r="A9" s="69" t="s">
        <v>442</v>
      </c>
      <c r="B9" s="292"/>
      <c r="C9" s="294"/>
      <c r="D9" s="294"/>
    </row>
    <row r="10" spans="1:4" ht="15.75">
      <c r="A10" s="69" t="s">
        <v>364</v>
      </c>
      <c r="B10" s="292" t="s">
        <v>363</v>
      </c>
      <c r="C10" s="295" t="s">
        <v>478</v>
      </c>
      <c r="D10" s="295" t="s">
        <v>478</v>
      </c>
    </row>
    <row r="11" spans="1:4" ht="15.75">
      <c r="A11" s="69" t="s">
        <v>722</v>
      </c>
      <c r="B11" s="292" t="s">
        <v>817</v>
      </c>
      <c r="C11" s="295">
        <v>19</v>
      </c>
      <c r="D11" s="295">
        <v>19</v>
      </c>
    </row>
    <row r="12" spans="1:4" ht="15.75">
      <c r="A12" s="69" t="s">
        <v>553</v>
      </c>
      <c r="B12" s="292" t="s">
        <v>817</v>
      </c>
      <c r="C12" s="295">
        <v>19</v>
      </c>
      <c r="D12" s="295">
        <v>19</v>
      </c>
    </row>
    <row r="13" spans="1:4" ht="15.75">
      <c r="A13" s="69" t="s">
        <v>298</v>
      </c>
      <c r="B13" s="292" t="s">
        <v>363</v>
      </c>
      <c r="C13" s="295" t="s">
        <v>480</v>
      </c>
      <c r="D13" s="295" t="s">
        <v>737</v>
      </c>
    </row>
    <row r="14" spans="1:4" ht="15.75">
      <c r="A14" s="69" t="s">
        <v>723</v>
      </c>
      <c r="B14" s="270"/>
      <c r="C14" s="227"/>
      <c r="D14" s="227"/>
    </row>
    <row r="15" spans="1:4" ht="15.75">
      <c r="A15" s="69" t="s">
        <v>724</v>
      </c>
      <c r="B15" s="70" t="s">
        <v>122</v>
      </c>
      <c r="C15" s="296" t="s">
        <v>469</v>
      </c>
      <c r="D15" s="296" t="s">
        <v>469</v>
      </c>
    </row>
    <row r="16" spans="1:4" ht="15.75">
      <c r="A16" s="89" t="s">
        <v>552</v>
      </c>
      <c r="B16" s="270"/>
      <c r="C16" s="227"/>
      <c r="D16" s="227"/>
    </row>
    <row r="17" spans="1:4" ht="15.75">
      <c r="A17" s="66" t="s">
        <v>296</v>
      </c>
      <c r="B17" s="292" t="s">
        <v>363</v>
      </c>
      <c r="C17" s="296" t="s">
        <v>469</v>
      </c>
      <c r="D17" s="296" t="s">
        <v>469</v>
      </c>
    </row>
    <row r="18" spans="1:4" ht="15.75">
      <c r="A18" s="66" t="s">
        <v>299</v>
      </c>
      <c r="B18" s="292" t="s">
        <v>363</v>
      </c>
      <c r="C18" s="296" t="s">
        <v>469</v>
      </c>
      <c r="D18" s="296" t="s">
        <v>469</v>
      </c>
    </row>
    <row r="19" spans="1:4" ht="15.75">
      <c r="A19" s="66" t="s">
        <v>298</v>
      </c>
      <c r="B19" s="292" t="s">
        <v>363</v>
      </c>
      <c r="C19" s="296" t="s">
        <v>469</v>
      </c>
      <c r="D19" s="296" t="s">
        <v>469</v>
      </c>
    </row>
    <row r="20" spans="1:4" ht="15.75">
      <c r="A20" s="69" t="s">
        <v>725</v>
      </c>
      <c r="B20" s="270"/>
      <c r="C20" s="227"/>
      <c r="D20" s="227"/>
    </row>
    <row r="21" spans="1:4" ht="18.75" customHeight="1">
      <c r="A21" s="69" t="s">
        <v>726</v>
      </c>
      <c r="B21" s="70" t="s">
        <v>122</v>
      </c>
      <c r="C21" s="296" t="s">
        <v>469</v>
      </c>
      <c r="D21" s="296" t="s">
        <v>469</v>
      </c>
    </row>
    <row r="22" spans="1:4" ht="15.75">
      <c r="A22" s="89" t="s">
        <v>116</v>
      </c>
      <c r="B22" s="270"/>
      <c r="C22" s="227"/>
      <c r="D22" s="227"/>
    </row>
    <row r="23" spans="1:4" ht="15.75">
      <c r="A23" s="66" t="s">
        <v>296</v>
      </c>
      <c r="B23" s="292" t="s">
        <v>363</v>
      </c>
      <c r="C23" s="296" t="s">
        <v>469</v>
      </c>
      <c r="D23" s="296" t="s">
        <v>469</v>
      </c>
    </row>
    <row r="24" spans="1:4" ht="15.75">
      <c r="A24" s="66" t="s">
        <v>299</v>
      </c>
      <c r="B24" s="292" t="s">
        <v>363</v>
      </c>
      <c r="C24" s="296" t="s">
        <v>469</v>
      </c>
      <c r="D24" s="296" t="s">
        <v>469</v>
      </c>
    </row>
    <row r="25" spans="1:4" ht="15.75">
      <c r="A25" s="66" t="s">
        <v>298</v>
      </c>
      <c r="B25" s="292" t="s">
        <v>363</v>
      </c>
      <c r="C25" s="296" t="s">
        <v>469</v>
      </c>
      <c r="D25" s="296" t="s">
        <v>469</v>
      </c>
    </row>
    <row r="26" spans="1:4" ht="17.25" customHeight="1">
      <c r="A26" s="69" t="s">
        <v>727</v>
      </c>
      <c r="B26" s="98" t="s">
        <v>122</v>
      </c>
      <c r="C26" s="296" t="s">
        <v>469</v>
      </c>
      <c r="D26" s="296" t="s">
        <v>469</v>
      </c>
    </row>
    <row r="27" spans="1:4" ht="15.75">
      <c r="A27" s="89" t="s">
        <v>116</v>
      </c>
      <c r="B27" s="270"/>
      <c r="C27" s="227"/>
      <c r="D27" s="227"/>
    </row>
    <row r="28" spans="1:4" ht="15.75">
      <c r="A28" s="66" t="s">
        <v>296</v>
      </c>
      <c r="B28" s="292" t="s">
        <v>363</v>
      </c>
      <c r="C28" s="296" t="s">
        <v>469</v>
      </c>
      <c r="D28" s="296" t="s">
        <v>469</v>
      </c>
    </row>
    <row r="29" spans="1:4" ht="15.75">
      <c r="A29" s="66" t="s">
        <v>299</v>
      </c>
      <c r="B29" s="292" t="s">
        <v>363</v>
      </c>
      <c r="C29" s="296" t="s">
        <v>469</v>
      </c>
      <c r="D29" s="296" t="s">
        <v>469</v>
      </c>
    </row>
    <row r="30" spans="1:4" ht="15.75">
      <c r="A30" s="66" t="s">
        <v>298</v>
      </c>
      <c r="B30" s="292" t="s">
        <v>363</v>
      </c>
      <c r="C30" s="296" t="s">
        <v>469</v>
      </c>
      <c r="D30" s="296" t="s">
        <v>469</v>
      </c>
    </row>
    <row r="31" spans="1:4" ht="15.75">
      <c r="A31" s="69" t="s">
        <v>728</v>
      </c>
      <c r="B31" s="98" t="s">
        <v>122</v>
      </c>
      <c r="C31" s="88" t="s">
        <v>477</v>
      </c>
      <c r="D31" s="88">
        <v>5.87</v>
      </c>
    </row>
    <row r="32" spans="1:4" ht="15.75">
      <c r="A32" s="89" t="s">
        <v>116</v>
      </c>
      <c r="B32" s="270"/>
      <c r="C32" s="227"/>
      <c r="D32" s="227"/>
    </row>
    <row r="33" spans="1:4" ht="15.75">
      <c r="A33" s="66" t="s">
        <v>296</v>
      </c>
      <c r="B33" s="292" t="s">
        <v>363</v>
      </c>
      <c r="C33" s="296" t="s">
        <v>469</v>
      </c>
      <c r="D33" s="296" t="s">
        <v>469</v>
      </c>
    </row>
    <row r="34" spans="1:4" ht="15.75">
      <c r="A34" s="66" t="s">
        <v>299</v>
      </c>
      <c r="B34" s="292" t="s">
        <v>363</v>
      </c>
      <c r="C34" s="88" t="s">
        <v>477</v>
      </c>
      <c r="D34" s="88" t="s">
        <v>313</v>
      </c>
    </row>
    <row r="35" spans="1:4" ht="15.75">
      <c r="A35" s="66" t="s">
        <v>298</v>
      </c>
      <c r="B35" s="292" t="s">
        <v>363</v>
      </c>
      <c r="C35" s="295" t="s">
        <v>480</v>
      </c>
      <c r="D35" s="295" t="s">
        <v>738</v>
      </c>
    </row>
    <row r="36" spans="1:4" ht="15.75">
      <c r="A36" s="69" t="s">
        <v>729</v>
      </c>
      <c r="B36" s="98" t="s">
        <v>122</v>
      </c>
      <c r="C36" s="85">
        <v>12.527</v>
      </c>
      <c r="D36" s="85" t="s">
        <v>813</v>
      </c>
    </row>
    <row r="37" spans="1:4" ht="15.75">
      <c r="A37" s="66" t="s">
        <v>116</v>
      </c>
      <c r="B37" s="270"/>
      <c r="C37" s="356"/>
      <c r="D37" s="356"/>
    </row>
    <row r="38" spans="1:4" ht="15.75">
      <c r="A38" s="66" t="s">
        <v>296</v>
      </c>
      <c r="B38" s="292" t="s">
        <v>363</v>
      </c>
      <c r="C38" s="293" t="s">
        <v>476</v>
      </c>
      <c r="D38" s="293" t="s">
        <v>735</v>
      </c>
    </row>
    <row r="39" spans="1:4" ht="15.75">
      <c r="A39" s="66" t="s">
        <v>299</v>
      </c>
      <c r="B39" s="292" t="s">
        <v>363</v>
      </c>
      <c r="C39" s="296" t="s">
        <v>469</v>
      </c>
      <c r="D39" s="85" t="s">
        <v>739</v>
      </c>
    </row>
    <row r="40" spans="1:4" ht="15.75">
      <c r="A40" s="69" t="s">
        <v>298</v>
      </c>
      <c r="B40" s="292" t="s">
        <v>363</v>
      </c>
      <c r="C40" s="296" t="s">
        <v>469</v>
      </c>
      <c r="D40" s="85" t="s">
        <v>740</v>
      </c>
    </row>
    <row r="41" spans="1:4" ht="15.75">
      <c r="A41" s="89" t="s">
        <v>725</v>
      </c>
      <c r="B41" s="270"/>
      <c r="C41" s="227"/>
      <c r="D41" s="227"/>
    </row>
    <row r="42" spans="1:4" ht="31.5">
      <c r="A42" s="66" t="s">
        <v>264</v>
      </c>
      <c r="B42" s="297" t="s">
        <v>817</v>
      </c>
      <c r="C42" s="296" t="s">
        <v>469</v>
      </c>
      <c r="D42" s="85">
        <v>2956</v>
      </c>
    </row>
    <row r="43" spans="1:4" ht="15.75">
      <c r="A43" s="69" t="s">
        <v>405</v>
      </c>
      <c r="B43" s="67" t="s">
        <v>122</v>
      </c>
      <c r="C43" s="296" t="s">
        <v>469</v>
      </c>
      <c r="D43" s="85">
        <v>161.13</v>
      </c>
    </row>
    <row r="44" spans="1:4" ht="15.75">
      <c r="A44" s="66" t="s">
        <v>401</v>
      </c>
      <c r="B44" s="67" t="s">
        <v>817</v>
      </c>
      <c r="C44" s="296" t="s">
        <v>469</v>
      </c>
      <c r="D44" s="85">
        <v>1289</v>
      </c>
    </row>
    <row r="45" spans="1:4" ht="15.75">
      <c r="A45" s="69" t="s">
        <v>405</v>
      </c>
      <c r="B45" s="70" t="s">
        <v>122</v>
      </c>
      <c r="C45" s="296" t="s">
        <v>469</v>
      </c>
      <c r="D45" s="85">
        <v>203.14</v>
      </c>
    </row>
    <row r="46" spans="1:4" ht="31.5">
      <c r="A46" s="89" t="s">
        <v>354</v>
      </c>
      <c r="B46" s="297"/>
      <c r="C46" s="227"/>
      <c r="D46" s="227"/>
    </row>
    <row r="47" spans="1:4" ht="15.75">
      <c r="A47" s="69" t="s">
        <v>248</v>
      </c>
      <c r="B47" s="70" t="s">
        <v>817</v>
      </c>
      <c r="C47" s="296" t="s">
        <v>469</v>
      </c>
      <c r="D47" s="296" t="s">
        <v>469</v>
      </c>
    </row>
    <row r="48" spans="1:4" ht="15.75">
      <c r="A48" s="66" t="s">
        <v>249</v>
      </c>
      <c r="B48" s="67" t="s">
        <v>817</v>
      </c>
      <c r="C48" s="296" t="s">
        <v>469</v>
      </c>
      <c r="D48" s="296" t="s">
        <v>469</v>
      </c>
    </row>
    <row r="49" spans="1:4" ht="15.75">
      <c r="A49" s="66" t="s">
        <v>730</v>
      </c>
      <c r="B49" s="98" t="s">
        <v>122</v>
      </c>
      <c r="C49" s="296" t="s">
        <v>469</v>
      </c>
      <c r="D49" s="296" t="s">
        <v>469</v>
      </c>
    </row>
    <row r="50" spans="1:4" ht="31.5">
      <c r="A50" s="81" t="s">
        <v>731</v>
      </c>
      <c r="B50" s="298"/>
      <c r="C50" s="296" t="s">
        <v>469</v>
      </c>
      <c r="D50" s="296" t="s">
        <v>469</v>
      </c>
    </row>
    <row r="51" spans="1:4" ht="15.75">
      <c r="A51" s="69" t="s">
        <v>250</v>
      </c>
      <c r="B51" s="70" t="s">
        <v>817</v>
      </c>
      <c r="C51" s="296" t="s">
        <v>469</v>
      </c>
      <c r="D51" s="296" t="s">
        <v>469</v>
      </c>
    </row>
    <row r="52" spans="1:4" ht="15.75">
      <c r="A52" s="66" t="s">
        <v>251</v>
      </c>
      <c r="B52" s="67" t="s">
        <v>817</v>
      </c>
      <c r="C52" s="296" t="s">
        <v>469</v>
      </c>
      <c r="D52" s="296" t="s">
        <v>469</v>
      </c>
    </row>
    <row r="53" spans="1:4" ht="15.75">
      <c r="A53" s="69" t="s">
        <v>732</v>
      </c>
      <c r="B53" s="70" t="s">
        <v>122</v>
      </c>
      <c r="C53" s="296" t="s">
        <v>469</v>
      </c>
      <c r="D53" s="296" t="s">
        <v>469</v>
      </c>
    </row>
    <row r="54" spans="1:4" ht="31.5">
      <c r="A54" s="66" t="s">
        <v>355</v>
      </c>
      <c r="B54" s="67" t="s">
        <v>122</v>
      </c>
      <c r="C54" s="296" t="s">
        <v>469</v>
      </c>
      <c r="D54" s="296" t="s">
        <v>469</v>
      </c>
    </row>
    <row r="55" spans="1:4" ht="15.75">
      <c r="A55" s="66" t="s">
        <v>296</v>
      </c>
      <c r="B55" s="292" t="s">
        <v>363</v>
      </c>
      <c r="C55" s="296" t="s">
        <v>469</v>
      </c>
      <c r="D55" s="296" t="s">
        <v>469</v>
      </c>
    </row>
    <row r="56" spans="1:4" ht="15.75">
      <c r="A56" s="66" t="s">
        <v>252</v>
      </c>
      <c r="B56" s="292" t="s">
        <v>363</v>
      </c>
      <c r="C56" s="296" t="s">
        <v>469</v>
      </c>
      <c r="D56" s="296" t="s">
        <v>469</v>
      </c>
    </row>
    <row r="57" spans="1:4" ht="15.75">
      <c r="A57" s="69" t="s">
        <v>298</v>
      </c>
      <c r="B57" s="292" t="s">
        <v>363</v>
      </c>
      <c r="C57" s="296" t="s">
        <v>469</v>
      </c>
      <c r="D57" s="296" t="s">
        <v>469</v>
      </c>
    </row>
    <row r="58" spans="1:4" ht="31.5">
      <c r="A58" s="83" t="s">
        <v>253</v>
      </c>
      <c r="B58" s="98" t="s">
        <v>123</v>
      </c>
      <c r="C58" s="85">
        <v>16.9</v>
      </c>
      <c r="D58" s="85">
        <v>34.13</v>
      </c>
    </row>
    <row r="59" spans="1:4" ht="15.75">
      <c r="A59" s="12" t="s">
        <v>406</v>
      </c>
      <c r="B59" s="67" t="s">
        <v>830</v>
      </c>
      <c r="C59" s="85">
        <v>67</v>
      </c>
      <c r="D59" s="85">
        <v>67</v>
      </c>
    </row>
    <row r="60" spans="1:4" ht="31.5">
      <c r="A60" s="131" t="s">
        <v>733</v>
      </c>
      <c r="B60" s="299"/>
      <c r="C60" s="227"/>
      <c r="D60" s="356"/>
    </row>
    <row r="61" spans="1:4" ht="15.75">
      <c r="A61" s="69" t="s">
        <v>554</v>
      </c>
      <c r="B61" s="300"/>
      <c r="C61" s="227"/>
      <c r="D61" s="356"/>
    </row>
    <row r="62" spans="1:4" ht="15.75">
      <c r="A62" s="301" t="s">
        <v>555</v>
      </c>
      <c r="B62" s="67" t="s">
        <v>122</v>
      </c>
      <c r="C62" s="85">
        <v>136.6</v>
      </c>
      <c r="D62" s="85">
        <v>136.6</v>
      </c>
    </row>
    <row r="63" spans="1:4" ht="15.75">
      <c r="A63" s="301" t="s">
        <v>556</v>
      </c>
      <c r="B63" s="67" t="s">
        <v>122</v>
      </c>
      <c r="C63" s="85">
        <v>56.1</v>
      </c>
      <c r="D63" s="85">
        <v>56.1</v>
      </c>
    </row>
    <row r="64" spans="1:4" ht="15.75">
      <c r="A64" s="301" t="s">
        <v>557</v>
      </c>
      <c r="B64" s="67" t="s">
        <v>122</v>
      </c>
      <c r="C64" s="85">
        <v>155.7</v>
      </c>
      <c r="D64" s="85">
        <v>155.7</v>
      </c>
    </row>
    <row r="65" spans="1:4" ht="15.75">
      <c r="A65" s="302" t="s">
        <v>558</v>
      </c>
      <c r="B65" s="67" t="s">
        <v>122</v>
      </c>
      <c r="C65" s="85">
        <v>136.6</v>
      </c>
      <c r="D65" s="85">
        <v>136.6</v>
      </c>
    </row>
    <row r="66" spans="1:4" ht="15.75">
      <c r="A66" s="66" t="s">
        <v>559</v>
      </c>
      <c r="B66" s="67"/>
      <c r="C66" s="227"/>
      <c r="D66" s="356"/>
    </row>
    <row r="67" spans="1:4" ht="15.75">
      <c r="A67" s="66" t="s">
        <v>555</v>
      </c>
      <c r="B67" s="67" t="s">
        <v>122</v>
      </c>
      <c r="C67" s="296" t="s">
        <v>469</v>
      </c>
      <c r="D67" s="296" t="s">
        <v>469</v>
      </c>
    </row>
    <row r="68" spans="1:4" ht="15.75">
      <c r="A68" s="66" t="s">
        <v>556</v>
      </c>
      <c r="B68" s="67" t="s">
        <v>122</v>
      </c>
      <c r="C68" s="296" t="s">
        <v>469</v>
      </c>
      <c r="D68" s="296" t="s">
        <v>469</v>
      </c>
    </row>
    <row r="69" spans="1:4" ht="15.75">
      <c r="A69" s="301" t="s">
        <v>557</v>
      </c>
      <c r="B69" s="67" t="s">
        <v>122</v>
      </c>
      <c r="C69" s="296" t="s">
        <v>469</v>
      </c>
      <c r="D69" s="296" t="s">
        <v>469</v>
      </c>
    </row>
    <row r="70" spans="1:4" ht="15.75">
      <c r="A70" s="69" t="s">
        <v>558</v>
      </c>
      <c r="B70" s="67" t="s">
        <v>122</v>
      </c>
      <c r="C70" s="296" t="s">
        <v>469</v>
      </c>
      <c r="D70" s="296" t="s">
        <v>469</v>
      </c>
    </row>
    <row r="71" spans="1:4" ht="15.75">
      <c r="A71" s="66" t="s">
        <v>560</v>
      </c>
      <c r="B71" s="1"/>
      <c r="C71" s="296" t="s">
        <v>469</v>
      </c>
      <c r="D71" s="296" t="s">
        <v>469</v>
      </c>
    </row>
    <row r="72" spans="1:4" ht="15.75">
      <c r="A72" s="66" t="s">
        <v>561</v>
      </c>
      <c r="B72" s="98" t="s">
        <v>122</v>
      </c>
      <c r="C72" s="88">
        <v>10.63</v>
      </c>
      <c r="D72" s="88">
        <v>12.63</v>
      </c>
    </row>
    <row r="73" spans="1:4" ht="15.75">
      <c r="A73" s="66" t="s">
        <v>562</v>
      </c>
      <c r="B73" s="298" t="s">
        <v>817</v>
      </c>
      <c r="C73" s="88">
        <v>271</v>
      </c>
      <c r="D73" s="88">
        <v>277</v>
      </c>
    </row>
    <row r="74" spans="1:4" ht="15.75">
      <c r="A74" s="367" t="s">
        <v>407</v>
      </c>
      <c r="B74" s="298" t="s">
        <v>563</v>
      </c>
      <c r="C74" s="303" t="s">
        <v>469</v>
      </c>
      <c r="D74" s="303" t="s">
        <v>469</v>
      </c>
    </row>
    <row r="75" spans="1:4" ht="15.75">
      <c r="A75" s="368"/>
      <c r="B75" s="87" t="s">
        <v>818</v>
      </c>
      <c r="C75" s="295">
        <v>703</v>
      </c>
      <c r="D75" s="295">
        <v>679</v>
      </c>
    </row>
    <row r="76" spans="1:4" ht="15.75">
      <c r="A76" s="66" t="s">
        <v>564</v>
      </c>
      <c r="B76" s="1"/>
      <c r="C76" s="303" t="s">
        <v>469</v>
      </c>
      <c r="D76" s="303" t="s">
        <v>469</v>
      </c>
    </row>
    <row r="77" spans="1:4" ht="15.75">
      <c r="A77" s="69" t="s">
        <v>561</v>
      </c>
      <c r="B77" s="70" t="s">
        <v>122</v>
      </c>
      <c r="C77" s="303" t="s">
        <v>469</v>
      </c>
      <c r="D77" s="303" t="s">
        <v>469</v>
      </c>
    </row>
    <row r="78" spans="1:4" ht="15.75">
      <c r="A78" s="69" t="s">
        <v>562</v>
      </c>
      <c r="B78" s="98" t="s">
        <v>817</v>
      </c>
      <c r="C78" s="303" t="s">
        <v>469</v>
      </c>
      <c r="D78" s="303" t="s">
        <v>469</v>
      </c>
    </row>
    <row r="79" spans="1:4" ht="15.75">
      <c r="A79" s="369" t="s">
        <v>407</v>
      </c>
      <c r="B79" s="298" t="s">
        <v>563</v>
      </c>
      <c r="C79" s="303" t="s">
        <v>469</v>
      </c>
      <c r="D79" s="303" t="s">
        <v>469</v>
      </c>
    </row>
    <row r="80" spans="1:4" ht="15.75">
      <c r="A80" s="418"/>
      <c r="B80" s="87" t="s">
        <v>818</v>
      </c>
      <c r="C80" s="303" t="s">
        <v>469</v>
      </c>
      <c r="D80" s="303" t="s">
        <v>469</v>
      </c>
    </row>
    <row r="81" spans="1:4" ht="15.75">
      <c r="A81" s="89" t="s">
        <v>357</v>
      </c>
      <c r="B81" s="298" t="s">
        <v>565</v>
      </c>
      <c r="C81" s="88">
        <v>8.17</v>
      </c>
      <c r="D81" s="88">
        <v>17.24</v>
      </c>
    </row>
    <row r="82" spans="1:4" ht="15.75">
      <c r="A82" s="69" t="s">
        <v>408</v>
      </c>
      <c r="B82" s="87" t="s">
        <v>817</v>
      </c>
      <c r="C82" s="295">
        <v>149</v>
      </c>
      <c r="D82" s="295">
        <v>344</v>
      </c>
    </row>
    <row r="83" spans="1:4" ht="15.75">
      <c r="A83" s="69" t="s">
        <v>402</v>
      </c>
      <c r="B83" s="70"/>
      <c r="C83" s="356"/>
      <c r="D83" s="356"/>
    </row>
    <row r="84" spans="1:4" ht="15.75">
      <c r="A84" s="69" t="s">
        <v>555</v>
      </c>
      <c r="B84" s="70" t="s">
        <v>830</v>
      </c>
      <c r="C84" s="88">
        <v>79</v>
      </c>
      <c r="D84" s="88">
        <v>79</v>
      </c>
    </row>
    <row r="85" spans="1:4" ht="15.75">
      <c r="A85" s="69" t="s">
        <v>556</v>
      </c>
      <c r="B85" s="70" t="s">
        <v>830</v>
      </c>
      <c r="C85" s="88">
        <v>76</v>
      </c>
      <c r="D85" s="88">
        <v>76</v>
      </c>
    </row>
    <row r="86" spans="1:4" ht="15.75">
      <c r="A86" s="69" t="s">
        <v>566</v>
      </c>
      <c r="B86" s="70" t="s">
        <v>830</v>
      </c>
      <c r="C86" s="88">
        <v>79</v>
      </c>
      <c r="D86" s="88">
        <v>79</v>
      </c>
    </row>
    <row r="87" spans="1:4" ht="15.75">
      <c r="A87" s="69" t="s">
        <v>567</v>
      </c>
      <c r="B87" s="70" t="s">
        <v>830</v>
      </c>
      <c r="C87" s="88">
        <v>78</v>
      </c>
      <c r="D87" s="88">
        <v>78</v>
      </c>
    </row>
    <row r="88" spans="1:4" ht="15.75">
      <c r="A88" s="69" t="s">
        <v>568</v>
      </c>
      <c r="B88" s="70" t="s">
        <v>830</v>
      </c>
      <c r="C88" s="88">
        <v>75</v>
      </c>
      <c r="D88" s="88">
        <v>75</v>
      </c>
    </row>
    <row r="89" spans="1:4" ht="15.75">
      <c r="A89" s="69" t="s">
        <v>569</v>
      </c>
      <c r="B89" s="70" t="s">
        <v>830</v>
      </c>
      <c r="C89" s="88">
        <v>71</v>
      </c>
      <c r="D89" s="88">
        <v>71</v>
      </c>
    </row>
    <row r="90" spans="1:4" ht="31.5">
      <c r="A90" s="69" t="s">
        <v>273</v>
      </c>
      <c r="B90" s="70" t="s">
        <v>400</v>
      </c>
      <c r="C90" s="303" t="s">
        <v>469</v>
      </c>
      <c r="D90" s="303" t="s">
        <v>469</v>
      </c>
    </row>
    <row r="91" spans="1:4" ht="15.75">
      <c r="A91" s="69" t="s">
        <v>275</v>
      </c>
      <c r="B91" s="70" t="s">
        <v>400</v>
      </c>
      <c r="C91" s="303" t="s">
        <v>469</v>
      </c>
      <c r="D91" s="303" t="s">
        <v>469</v>
      </c>
    </row>
    <row r="92" spans="1:4" ht="31.5">
      <c r="A92" s="69" t="s">
        <v>274</v>
      </c>
      <c r="B92" s="70" t="s">
        <v>409</v>
      </c>
      <c r="C92" s="303" t="s">
        <v>469</v>
      </c>
      <c r="D92" s="303" t="s">
        <v>469</v>
      </c>
    </row>
  </sheetData>
  <sheetProtection/>
  <mergeCells count="7">
    <mergeCell ref="A1:D1"/>
    <mergeCell ref="A74:A75"/>
    <mergeCell ref="A79:A80"/>
    <mergeCell ref="A2:A3"/>
    <mergeCell ref="C2:C3"/>
    <mergeCell ref="D2:D3"/>
    <mergeCell ref="B2:B3"/>
  </mergeCells>
  <printOptions/>
  <pageMargins left="0.34" right="0.16" top="0.56" bottom="0.49" header="0.5" footer="0.5"/>
  <pageSetup horizontalDpi="600" verticalDpi="600" orientation="portrait" paperSize="9" scale="96" r:id="rId1"/>
  <rowBreaks count="1" manualBreakCount="1">
    <brk id="46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5"/>
  <sheetViews>
    <sheetView view="pageBreakPreview" zoomScale="60" workbookViewId="0" topLeftCell="A1">
      <selection activeCell="F37" sqref="F37"/>
    </sheetView>
  </sheetViews>
  <sheetFormatPr defaultColWidth="9.00390625" defaultRowHeight="12.75"/>
  <cols>
    <col min="1" max="1" width="42.00390625" style="0" customWidth="1"/>
    <col min="2" max="2" width="12.125" style="0" customWidth="1"/>
    <col min="3" max="3" width="13.375" style="0" customWidth="1"/>
    <col min="4" max="4" width="11.375" style="0" customWidth="1"/>
    <col min="5" max="5" width="12.375" style="0" customWidth="1"/>
    <col min="6" max="6" width="12.125" style="0" customWidth="1"/>
    <col min="7" max="7" width="12.75390625" style="0" customWidth="1"/>
    <col min="8" max="8" width="13.00390625" style="0" customWidth="1"/>
  </cols>
  <sheetData>
    <row r="1" spans="1:8" ht="16.5">
      <c r="A1" s="1"/>
      <c r="B1" s="76" t="s">
        <v>339</v>
      </c>
      <c r="C1" s="132"/>
      <c r="D1" s="90"/>
      <c r="E1" s="90"/>
      <c r="F1" s="90"/>
      <c r="G1" s="90"/>
      <c r="H1" s="90"/>
    </row>
    <row r="2" spans="1:8" ht="12.75">
      <c r="A2" s="399" t="s">
        <v>522</v>
      </c>
      <c r="B2" s="402" t="s">
        <v>67</v>
      </c>
      <c r="C2" s="423" t="s">
        <v>84</v>
      </c>
      <c r="D2" s="424"/>
      <c r="E2" s="425"/>
      <c r="F2" s="423" t="s">
        <v>85</v>
      </c>
      <c r="G2" s="424"/>
      <c r="H2" s="425"/>
    </row>
    <row r="3" spans="1:8" ht="12.75">
      <c r="A3" s="400"/>
      <c r="B3" s="403"/>
      <c r="C3" s="429" t="s">
        <v>257</v>
      </c>
      <c r="D3" s="429" t="s">
        <v>632</v>
      </c>
      <c r="E3" s="429"/>
      <c r="F3" s="429" t="s">
        <v>257</v>
      </c>
      <c r="G3" s="429" t="s">
        <v>632</v>
      </c>
      <c r="H3" s="429"/>
    </row>
    <row r="4" spans="1:8" ht="15.75">
      <c r="A4" s="432"/>
      <c r="B4" s="406"/>
      <c r="C4" s="429"/>
      <c r="D4" s="92" t="s">
        <v>411</v>
      </c>
      <c r="E4" s="92" t="s">
        <v>412</v>
      </c>
      <c r="F4" s="429"/>
      <c r="G4" s="92" t="s">
        <v>411</v>
      </c>
      <c r="H4" s="92" t="s">
        <v>412</v>
      </c>
    </row>
    <row r="5" spans="1:8" ht="15.75">
      <c r="A5" s="133">
        <v>1</v>
      </c>
      <c r="B5" s="112">
        <v>2</v>
      </c>
      <c r="C5" s="134">
        <v>3</v>
      </c>
      <c r="D5" s="135">
        <v>4</v>
      </c>
      <c r="E5" s="136">
        <v>5</v>
      </c>
      <c r="F5" s="134">
        <v>6</v>
      </c>
      <c r="G5" s="135">
        <v>7</v>
      </c>
      <c r="H5" s="136">
        <v>8</v>
      </c>
    </row>
    <row r="6" spans="1:8" ht="15.75">
      <c r="A6" s="420" t="s">
        <v>87</v>
      </c>
      <c r="B6" s="110" t="s">
        <v>817</v>
      </c>
      <c r="C6" s="27" t="s">
        <v>469</v>
      </c>
      <c r="D6" s="27" t="s">
        <v>469</v>
      </c>
      <c r="E6" s="27" t="s">
        <v>469</v>
      </c>
      <c r="F6" s="27" t="s">
        <v>469</v>
      </c>
      <c r="G6" s="27" t="s">
        <v>469</v>
      </c>
      <c r="H6" s="27" t="s">
        <v>469</v>
      </c>
    </row>
    <row r="7" spans="1:8" ht="15.75">
      <c r="A7" s="430"/>
      <c r="B7" s="11" t="s">
        <v>827</v>
      </c>
      <c r="C7" s="140">
        <v>374</v>
      </c>
      <c r="D7" s="140">
        <v>374</v>
      </c>
      <c r="E7" s="27" t="s">
        <v>469</v>
      </c>
      <c r="F7" s="140">
        <v>379</v>
      </c>
      <c r="G7" s="140">
        <v>379</v>
      </c>
      <c r="H7" s="27" t="s">
        <v>469</v>
      </c>
    </row>
    <row r="8" spans="1:8" ht="15.75">
      <c r="A8" s="431"/>
      <c r="B8" s="11" t="s">
        <v>828</v>
      </c>
      <c r="C8" s="140">
        <v>383</v>
      </c>
      <c r="D8" s="140">
        <v>383</v>
      </c>
      <c r="E8" s="27" t="s">
        <v>469</v>
      </c>
      <c r="F8" s="140">
        <v>391</v>
      </c>
      <c r="G8" s="140">
        <v>391</v>
      </c>
      <c r="H8" s="27" t="s">
        <v>469</v>
      </c>
    </row>
    <row r="9" spans="1:8" ht="15.75">
      <c r="A9" s="137" t="s">
        <v>116</v>
      </c>
      <c r="B9" s="138"/>
      <c r="C9" s="139"/>
      <c r="D9" s="139"/>
      <c r="E9" s="139"/>
      <c r="F9" s="139"/>
      <c r="G9" s="139"/>
      <c r="H9" s="139"/>
    </row>
    <row r="10" spans="1:8" ht="15.75">
      <c r="A10" s="420" t="s">
        <v>413</v>
      </c>
      <c r="B10" s="110" t="s">
        <v>817</v>
      </c>
      <c r="C10" s="27" t="s">
        <v>469</v>
      </c>
      <c r="D10" s="27" t="s">
        <v>469</v>
      </c>
      <c r="E10" s="27" t="s">
        <v>469</v>
      </c>
      <c r="F10" s="27" t="s">
        <v>469</v>
      </c>
      <c r="G10" s="27" t="s">
        <v>469</v>
      </c>
      <c r="H10" s="27" t="s">
        <v>469</v>
      </c>
    </row>
    <row r="11" spans="1:8" ht="15.75">
      <c r="A11" s="421"/>
      <c r="B11" s="11" t="s">
        <v>827</v>
      </c>
      <c r="C11" s="140">
        <v>374</v>
      </c>
      <c r="D11" s="140">
        <v>374</v>
      </c>
      <c r="E11" s="27" t="s">
        <v>469</v>
      </c>
      <c r="F11" s="140">
        <v>379</v>
      </c>
      <c r="G11" s="140">
        <v>379</v>
      </c>
      <c r="H11" s="27" t="s">
        <v>469</v>
      </c>
    </row>
    <row r="12" spans="1:8" ht="15.75">
      <c r="A12" s="422"/>
      <c r="B12" s="11" t="s">
        <v>828</v>
      </c>
      <c r="C12" s="140">
        <v>383</v>
      </c>
      <c r="D12" s="140">
        <v>383</v>
      </c>
      <c r="E12" s="27" t="s">
        <v>469</v>
      </c>
      <c r="F12" s="140">
        <v>391</v>
      </c>
      <c r="G12" s="140">
        <v>391</v>
      </c>
      <c r="H12" s="27" t="s">
        <v>469</v>
      </c>
    </row>
    <row r="13" spans="1:8" ht="15.75">
      <c r="A13" s="420" t="s">
        <v>91</v>
      </c>
      <c r="B13" s="110" t="s">
        <v>817</v>
      </c>
      <c r="C13" s="27" t="s">
        <v>469</v>
      </c>
      <c r="D13" s="27" t="s">
        <v>469</v>
      </c>
      <c r="E13" s="27" t="s">
        <v>469</v>
      </c>
      <c r="F13" s="27" t="s">
        <v>469</v>
      </c>
      <c r="G13" s="27" t="s">
        <v>469</v>
      </c>
      <c r="H13" s="27" t="s">
        <v>469</v>
      </c>
    </row>
    <row r="14" spans="1:8" ht="15.75">
      <c r="A14" s="421"/>
      <c r="B14" s="11" t="s">
        <v>827</v>
      </c>
      <c r="C14" s="27" t="s">
        <v>469</v>
      </c>
      <c r="D14" s="27" t="s">
        <v>469</v>
      </c>
      <c r="E14" s="27" t="s">
        <v>469</v>
      </c>
      <c r="F14" s="27" t="s">
        <v>469</v>
      </c>
      <c r="G14" s="27" t="s">
        <v>469</v>
      </c>
      <c r="H14" s="27" t="s">
        <v>469</v>
      </c>
    </row>
    <row r="15" spans="1:8" ht="15.75">
      <c r="A15" s="422"/>
      <c r="B15" s="11" t="s">
        <v>828</v>
      </c>
      <c r="C15" s="27" t="s">
        <v>469</v>
      </c>
      <c r="D15" s="27" t="s">
        <v>469</v>
      </c>
      <c r="E15" s="27" t="s">
        <v>469</v>
      </c>
      <c r="F15" s="27" t="s">
        <v>469</v>
      </c>
      <c r="G15" s="27" t="s">
        <v>469</v>
      </c>
      <c r="H15" s="27" t="s">
        <v>469</v>
      </c>
    </row>
    <row r="16" spans="1:8" ht="15.75">
      <c r="A16" s="7" t="s">
        <v>734</v>
      </c>
      <c r="B16" s="138"/>
      <c r="C16" s="139"/>
      <c r="D16" s="139"/>
      <c r="E16" s="139"/>
      <c r="F16" s="139"/>
      <c r="G16" s="139"/>
      <c r="H16" s="139"/>
    </row>
    <row r="17" spans="1:8" ht="15.75">
      <c r="A17" s="9"/>
      <c r="B17" s="110" t="s">
        <v>817</v>
      </c>
      <c r="C17" s="27" t="s">
        <v>469</v>
      </c>
      <c r="D17" s="27" t="s">
        <v>469</v>
      </c>
      <c r="E17" s="27" t="s">
        <v>469</v>
      </c>
      <c r="F17" s="27" t="s">
        <v>469</v>
      </c>
      <c r="G17" s="27" t="s">
        <v>469</v>
      </c>
      <c r="H17" s="27" t="s">
        <v>469</v>
      </c>
    </row>
    <row r="18" spans="1:8" ht="15.75">
      <c r="A18" s="8" t="s">
        <v>833</v>
      </c>
      <c r="B18" s="11" t="s">
        <v>827</v>
      </c>
      <c r="C18" s="27" t="s">
        <v>469</v>
      </c>
      <c r="D18" s="27" t="s">
        <v>469</v>
      </c>
      <c r="E18" s="27" t="s">
        <v>469</v>
      </c>
      <c r="F18" s="27" t="s">
        <v>469</v>
      </c>
      <c r="G18" s="27" t="s">
        <v>469</v>
      </c>
      <c r="H18" s="27" t="s">
        <v>469</v>
      </c>
    </row>
    <row r="19" spans="1:8" ht="15.75">
      <c r="A19" s="10"/>
      <c r="B19" s="11" t="s">
        <v>828</v>
      </c>
      <c r="C19" s="27" t="s">
        <v>469</v>
      </c>
      <c r="D19" s="27" t="s">
        <v>469</v>
      </c>
      <c r="E19" s="27" t="s">
        <v>469</v>
      </c>
      <c r="F19" s="27" t="s">
        <v>469</v>
      </c>
      <c r="G19" s="27" t="s">
        <v>469</v>
      </c>
      <c r="H19" s="27" t="s">
        <v>469</v>
      </c>
    </row>
    <row r="20" spans="1:8" ht="15.75">
      <c r="A20" s="8"/>
      <c r="B20" s="110" t="s">
        <v>817</v>
      </c>
      <c r="C20" s="27" t="s">
        <v>469</v>
      </c>
      <c r="D20" s="27" t="s">
        <v>469</v>
      </c>
      <c r="E20" s="27" t="s">
        <v>469</v>
      </c>
      <c r="F20" s="27" t="s">
        <v>469</v>
      </c>
      <c r="G20" s="27" t="s">
        <v>469</v>
      </c>
      <c r="H20" s="27" t="s">
        <v>469</v>
      </c>
    </row>
    <row r="21" spans="1:8" ht="15.75">
      <c r="A21" s="8" t="s">
        <v>89</v>
      </c>
      <c r="B21" s="11" t="s">
        <v>827</v>
      </c>
      <c r="C21" s="27" t="s">
        <v>469</v>
      </c>
      <c r="D21" s="27" t="s">
        <v>469</v>
      </c>
      <c r="E21" s="27" t="s">
        <v>469</v>
      </c>
      <c r="F21" s="27" t="s">
        <v>469</v>
      </c>
      <c r="G21" s="27" t="s">
        <v>469</v>
      </c>
      <c r="H21" s="27" t="s">
        <v>469</v>
      </c>
    </row>
    <row r="22" spans="1:8" ht="15.75">
      <c r="A22" s="8"/>
      <c r="B22" s="11" t="s">
        <v>828</v>
      </c>
      <c r="C22" s="27" t="s">
        <v>469</v>
      </c>
      <c r="D22" s="27" t="s">
        <v>469</v>
      </c>
      <c r="E22" s="27" t="s">
        <v>469</v>
      </c>
      <c r="F22" s="27" t="s">
        <v>469</v>
      </c>
      <c r="G22" s="27" t="s">
        <v>469</v>
      </c>
      <c r="H22" s="27" t="s">
        <v>469</v>
      </c>
    </row>
    <row r="23" spans="1:8" ht="15.75">
      <c r="A23" s="420" t="s">
        <v>834</v>
      </c>
      <c r="B23" s="110" t="s">
        <v>817</v>
      </c>
      <c r="C23" s="27" t="s">
        <v>469</v>
      </c>
      <c r="D23" s="27" t="s">
        <v>469</v>
      </c>
      <c r="E23" s="27" t="s">
        <v>469</v>
      </c>
      <c r="F23" s="27" t="s">
        <v>469</v>
      </c>
      <c r="G23" s="27" t="s">
        <v>469</v>
      </c>
      <c r="H23" s="27" t="s">
        <v>469</v>
      </c>
    </row>
    <row r="24" spans="1:8" ht="15.75">
      <c r="A24" s="421"/>
      <c r="B24" s="11" t="s">
        <v>827</v>
      </c>
      <c r="C24" s="27" t="s">
        <v>469</v>
      </c>
      <c r="D24" s="27" t="s">
        <v>469</v>
      </c>
      <c r="E24" s="27" t="s">
        <v>469</v>
      </c>
      <c r="F24" s="27" t="s">
        <v>469</v>
      </c>
      <c r="G24" s="27" t="s">
        <v>469</v>
      </c>
      <c r="H24" s="27" t="s">
        <v>469</v>
      </c>
    </row>
    <row r="25" spans="1:8" ht="15.75">
      <c r="A25" s="422"/>
      <c r="B25" s="11" t="s">
        <v>828</v>
      </c>
      <c r="C25" s="27" t="s">
        <v>469</v>
      </c>
      <c r="D25" s="27" t="s">
        <v>469</v>
      </c>
      <c r="E25" s="27" t="s">
        <v>469</v>
      </c>
      <c r="F25" s="27" t="s">
        <v>469</v>
      </c>
      <c r="G25" s="27" t="s">
        <v>469</v>
      </c>
      <c r="H25" s="27" t="s">
        <v>469</v>
      </c>
    </row>
    <row r="26" spans="1:8" ht="47.25">
      <c r="A26" s="7" t="s">
        <v>360</v>
      </c>
      <c r="B26" s="11" t="s">
        <v>358</v>
      </c>
      <c r="C26" s="140">
        <v>35.1</v>
      </c>
      <c r="D26" s="140">
        <v>35.1</v>
      </c>
      <c r="E26" s="27" t="s">
        <v>469</v>
      </c>
      <c r="F26" s="364">
        <v>35.56</v>
      </c>
      <c r="G26" s="364">
        <v>35.56</v>
      </c>
      <c r="H26" s="27" t="s">
        <v>469</v>
      </c>
    </row>
    <row r="27" spans="1:8" ht="15.75">
      <c r="A27" s="420" t="s">
        <v>840</v>
      </c>
      <c r="B27" s="110" t="s">
        <v>817</v>
      </c>
      <c r="C27" s="140">
        <v>1</v>
      </c>
      <c r="D27" s="140">
        <v>1</v>
      </c>
      <c r="E27" s="27" t="s">
        <v>469</v>
      </c>
      <c r="F27" s="140">
        <v>1</v>
      </c>
      <c r="G27" s="140">
        <v>1</v>
      </c>
      <c r="H27" s="27" t="s">
        <v>469</v>
      </c>
    </row>
    <row r="28" spans="1:8" ht="15.75">
      <c r="A28" s="421"/>
      <c r="B28" s="11" t="s">
        <v>827</v>
      </c>
      <c r="C28" s="140">
        <v>847</v>
      </c>
      <c r="D28" s="140">
        <v>847</v>
      </c>
      <c r="E28" s="27" t="s">
        <v>469</v>
      </c>
      <c r="F28" s="140">
        <v>847</v>
      </c>
      <c r="G28" s="140">
        <v>847</v>
      </c>
      <c r="H28" s="27" t="s">
        <v>469</v>
      </c>
    </row>
    <row r="29" spans="1:8" ht="15.75">
      <c r="A29" s="422"/>
      <c r="B29" s="11" t="s">
        <v>829</v>
      </c>
      <c r="C29" s="141">
        <v>440</v>
      </c>
      <c r="D29" s="141">
        <v>440</v>
      </c>
      <c r="E29" s="27" t="s">
        <v>469</v>
      </c>
      <c r="F29" s="141">
        <v>465</v>
      </c>
      <c r="G29" s="141">
        <v>465</v>
      </c>
      <c r="H29" s="27" t="s">
        <v>469</v>
      </c>
    </row>
    <row r="30" spans="1:8" ht="15.75">
      <c r="A30" s="137" t="s">
        <v>116</v>
      </c>
      <c r="B30" s="138"/>
      <c r="C30" s="139"/>
      <c r="D30" s="139"/>
      <c r="E30" s="139"/>
      <c r="F30" s="139"/>
      <c r="G30" s="139"/>
      <c r="H30" s="139"/>
    </row>
    <row r="31" spans="1:8" ht="15.75">
      <c r="A31" s="420" t="s">
        <v>68</v>
      </c>
      <c r="B31" s="110" t="s">
        <v>817</v>
      </c>
      <c r="C31" s="140">
        <v>1</v>
      </c>
      <c r="D31" s="140">
        <v>1</v>
      </c>
      <c r="E31" s="27" t="s">
        <v>469</v>
      </c>
      <c r="F31" s="140">
        <v>1</v>
      </c>
      <c r="G31" s="140">
        <v>1</v>
      </c>
      <c r="H31" s="27" t="s">
        <v>469</v>
      </c>
    </row>
    <row r="32" spans="1:8" ht="15.75">
      <c r="A32" s="421"/>
      <c r="B32" s="11" t="s">
        <v>827</v>
      </c>
      <c r="C32" s="140">
        <v>847</v>
      </c>
      <c r="D32" s="140">
        <v>847</v>
      </c>
      <c r="E32" s="27" t="s">
        <v>469</v>
      </c>
      <c r="F32" s="140">
        <v>847</v>
      </c>
      <c r="G32" s="140">
        <v>847</v>
      </c>
      <c r="H32" s="27" t="s">
        <v>469</v>
      </c>
    </row>
    <row r="33" spans="1:8" ht="15.75">
      <c r="A33" s="422"/>
      <c r="B33" s="11" t="s">
        <v>829</v>
      </c>
      <c r="C33" s="140">
        <v>440</v>
      </c>
      <c r="D33" s="140">
        <v>440</v>
      </c>
      <c r="E33" s="27" t="s">
        <v>469</v>
      </c>
      <c r="F33" s="140">
        <v>465</v>
      </c>
      <c r="G33" s="140">
        <v>465</v>
      </c>
      <c r="H33" s="27" t="s">
        <v>469</v>
      </c>
    </row>
    <row r="34" spans="1:8" ht="15.75">
      <c r="A34" s="420" t="s">
        <v>92</v>
      </c>
      <c r="B34" s="110" t="s">
        <v>817</v>
      </c>
      <c r="C34" s="27" t="s">
        <v>469</v>
      </c>
      <c r="D34" s="27" t="s">
        <v>469</v>
      </c>
      <c r="E34" s="27" t="s">
        <v>469</v>
      </c>
      <c r="F34" s="27" t="s">
        <v>469</v>
      </c>
      <c r="G34" s="27" t="s">
        <v>469</v>
      </c>
      <c r="H34" s="27" t="s">
        <v>469</v>
      </c>
    </row>
    <row r="35" spans="1:8" ht="15.75">
      <c r="A35" s="421"/>
      <c r="B35" s="11" t="s">
        <v>827</v>
      </c>
      <c r="C35" s="27" t="s">
        <v>469</v>
      </c>
      <c r="D35" s="27" t="s">
        <v>469</v>
      </c>
      <c r="E35" s="27" t="s">
        <v>469</v>
      </c>
      <c r="F35" s="27" t="s">
        <v>469</v>
      </c>
      <c r="G35" s="27" t="s">
        <v>469</v>
      </c>
      <c r="H35" s="27" t="s">
        <v>469</v>
      </c>
    </row>
    <row r="36" spans="1:8" ht="15.75">
      <c r="A36" s="422"/>
      <c r="B36" s="11" t="s">
        <v>829</v>
      </c>
      <c r="C36" s="27" t="s">
        <v>469</v>
      </c>
      <c r="D36" s="27" t="s">
        <v>469</v>
      </c>
      <c r="E36" s="27" t="s">
        <v>469</v>
      </c>
      <c r="F36" s="27" t="s">
        <v>469</v>
      </c>
      <c r="G36" s="27" t="s">
        <v>469</v>
      </c>
      <c r="H36" s="27" t="s">
        <v>469</v>
      </c>
    </row>
    <row r="37" spans="1:8" ht="15.75">
      <c r="A37" s="9" t="s">
        <v>734</v>
      </c>
      <c r="B37" s="138"/>
      <c r="C37" s="139"/>
      <c r="D37" s="139"/>
      <c r="E37" s="139"/>
      <c r="F37" s="139"/>
      <c r="G37" s="139"/>
      <c r="H37" s="139"/>
    </row>
    <row r="38" spans="1:8" ht="15.75">
      <c r="A38" s="9"/>
      <c r="B38" s="110" t="s">
        <v>817</v>
      </c>
      <c r="C38" s="27" t="s">
        <v>469</v>
      </c>
      <c r="D38" s="27" t="s">
        <v>469</v>
      </c>
      <c r="E38" s="27" t="s">
        <v>469</v>
      </c>
      <c r="F38" s="27" t="s">
        <v>469</v>
      </c>
      <c r="G38" s="27" t="s">
        <v>469</v>
      </c>
      <c r="H38" s="27" t="s">
        <v>469</v>
      </c>
    </row>
    <row r="39" spans="1:8" ht="15.75">
      <c r="A39" s="8" t="s">
        <v>265</v>
      </c>
      <c r="B39" s="11" t="s">
        <v>827</v>
      </c>
      <c r="C39" s="27" t="s">
        <v>469</v>
      </c>
      <c r="D39" s="27" t="s">
        <v>469</v>
      </c>
      <c r="E39" s="27" t="s">
        <v>469</v>
      </c>
      <c r="F39" s="27" t="s">
        <v>469</v>
      </c>
      <c r="G39" s="27" t="s">
        <v>469</v>
      </c>
      <c r="H39" s="27" t="s">
        <v>469</v>
      </c>
    </row>
    <row r="40" spans="1:8" ht="15.75">
      <c r="A40" s="10"/>
      <c r="B40" s="11" t="s">
        <v>829</v>
      </c>
      <c r="C40" s="27" t="s">
        <v>469</v>
      </c>
      <c r="D40" s="27" t="s">
        <v>469</v>
      </c>
      <c r="E40" s="27" t="s">
        <v>469</v>
      </c>
      <c r="F40" s="27" t="s">
        <v>469</v>
      </c>
      <c r="G40" s="27" t="s">
        <v>469</v>
      </c>
      <c r="H40" s="27" t="s">
        <v>469</v>
      </c>
    </row>
    <row r="41" spans="1:8" ht="15.75">
      <c r="A41" s="9"/>
      <c r="B41" s="110" t="s">
        <v>817</v>
      </c>
      <c r="C41" s="27" t="s">
        <v>469</v>
      </c>
      <c r="D41" s="27" t="s">
        <v>469</v>
      </c>
      <c r="E41" s="27" t="s">
        <v>469</v>
      </c>
      <c r="F41" s="27" t="s">
        <v>469</v>
      </c>
      <c r="G41" s="27" t="s">
        <v>469</v>
      </c>
      <c r="H41" s="27" t="s">
        <v>469</v>
      </c>
    </row>
    <row r="42" spans="1:8" ht="15.75">
      <c r="A42" s="8" t="s">
        <v>266</v>
      </c>
      <c r="B42" s="11" t="s">
        <v>827</v>
      </c>
      <c r="C42" s="27" t="s">
        <v>469</v>
      </c>
      <c r="D42" s="27" t="s">
        <v>469</v>
      </c>
      <c r="E42" s="27" t="s">
        <v>469</v>
      </c>
      <c r="F42" s="27" t="s">
        <v>469</v>
      </c>
      <c r="G42" s="27" t="s">
        <v>469</v>
      </c>
      <c r="H42" s="27" t="s">
        <v>469</v>
      </c>
    </row>
    <row r="43" spans="1:8" ht="15.75">
      <c r="A43" s="10"/>
      <c r="B43" s="11" t="s">
        <v>829</v>
      </c>
      <c r="C43" s="27" t="s">
        <v>469</v>
      </c>
      <c r="D43" s="27" t="s">
        <v>469</v>
      </c>
      <c r="E43" s="27" t="s">
        <v>469</v>
      </c>
      <c r="F43" s="27" t="s">
        <v>469</v>
      </c>
      <c r="G43" s="27" t="s">
        <v>469</v>
      </c>
      <c r="H43" s="27" t="s">
        <v>469</v>
      </c>
    </row>
    <row r="44" spans="1:8" ht="15.75">
      <c r="A44" s="420" t="s">
        <v>841</v>
      </c>
      <c r="B44" s="110" t="s">
        <v>817</v>
      </c>
      <c r="C44" s="27" t="s">
        <v>469</v>
      </c>
      <c r="D44" s="27" t="s">
        <v>469</v>
      </c>
      <c r="E44" s="27" t="s">
        <v>469</v>
      </c>
      <c r="F44" s="27" t="s">
        <v>469</v>
      </c>
      <c r="G44" s="27" t="s">
        <v>469</v>
      </c>
      <c r="H44" s="27" t="s">
        <v>469</v>
      </c>
    </row>
    <row r="45" spans="1:8" ht="15.75">
      <c r="A45" s="421"/>
      <c r="B45" s="11" t="s">
        <v>827</v>
      </c>
      <c r="C45" s="27" t="s">
        <v>469</v>
      </c>
      <c r="D45" s="27" t="s">
        <v>469</v>
      </c>
      <c r="E45" s="27" t="s">
        <v>469</v>
      </c>
      <c r="F45" s="27" t="s">
        <v>469</v>
      </c>
      <c r="G45" s="27" t="s">
        <v>469</v>
      </c>
      <c r="H45" s="27" t="s">
        <v>469</v>
      </c>
    </row>
    <row r="46" spans="1:8" ht="15.75">
      <c r="A46" s="422"/>
      <c r="B46" s="11" t="s">
        <v>829</v>
      </c>
      <c r="C46" s="27" t="s">
        <v>469</v>
      </c>
      <c r="D46" s="27" t="s">
        <v>469</v>
      </c>
      <c r="E46" s="27" t="s">
        <v>469</v>
      </c>
      <c r="F46" s="27" t="s">
        <v>469</v>
      </c>
      <c r="G46" s="27" t="s">
        <v>469</v>
      </c>
      <c r="H46" s="27" t="s">
        <v>469</v>
      </c>
    </row>
    <row r="47" spans="1:8" ht="47.25">
      <c r="A47" s="7" t="s">
        <v>361</v>
      </c>
      <c r="B47" s="11" t="s">
        <v>359</v>
      </c>
      <c r="C47" s="140">
        <v>79.5</v>
      </c>
      <c r="D47" s="140">
        <v>79.5</v>
      </c>
      <c r="E47" s="27" t="s">
        <v>469</v>
      </c>
      <c r="F47" s="140">
        <v>79.4</v>
      </c>
      <c r="G47" s="140">
        <v>79.4</v>
      </c>
      <c r="H47" s="27" t="s">
        <v>469</v>
      </c>
    </row>
    <row r="48" spans="1:8" ht="63">
      <c r="A48" s="7" t="s">
        <v>741</v>
      </c>
      <c r="B48" s="11" t="s">
        <v>818</v>
      </c>
      <c r="C48" s="44">
        <v>31</v>
      </c>
      <c r="D48" s="44">
        <v>31</v>
      </c>
      <c r="E48" s="27" t="s">
        <v>469</v>
      </c>
      <c r="F48" s="44">
        <v>28</v>
      </c>
      <c r="G48" s="44">
        <v>28</v>
      </c>
      <c r="H48" s="27" t="s">
        <v>469</v>
      </c>
    </row>
    <row r="49" spans="1:8" ht="15.75">
      <c r="A49" s="420" t="s">
        <v>742</v>
      </c>
      <c r="B49" s="110" t="s">
        <v>817</v>
      </c>
      <c r="C49" s="27" t="s">
        <v>469</v>
      </c>
      <c r="D49" s="27" t="s">
        <v>469</v>
      </c>
      <c r="E49" s="27" t="s">
        <v>469</v>
      </c>
      <c r="F49" s="27" t="s">
        <v>469</v>
      </c>
      <c r="G49" s="27" t="s">
        <v>469</v>
      </c>
      <c r="H49" s="27" t="s">
        <v>469</v>
      </c>
    </row>
    <row r="50" spans="1:8" ht="15.75">
      <c r="A50" s="421"/>
      <c r="B50" s="11" t="s">
        <v>827</v>
      </c>
      <c r="C50" s="27" t="s">
        <v>469</v>
      </c>
      <c r="D50" s="27" t="s">
        <v>469</v>
      </c>
      <c r="E50" s="27" t="s">
        <v>469</v>
      </c>
      <c r="F50" s="27" t="s">
        <v>469</v>
      </c>
      <c r="G50" s="27" t="s">
        <v>469</v>
      </c>
      <c r="H50" s="27" t="s">
        <v>469</v>
      </c>
    </row>
    <row r="51" spans="1:8" ht="15.75">
      <c r="A51" s="422"/>
      <c r="B51" s="11" t="s">
        <v>829</v>
      </c>
      <c r="C51" s="27" t="s">
        <v>469</v>
      </c>
      <c r="D51" s="27" t="s">
        <v>469</v>
      </c>
      <c r="E51" s="27" t="s">
        <v>469</v>
      </c>
      <c r="F51" s="27" t="s">
        <v>469</v>
      </c>
      <c r="G51" s="27" t="s">
        <v>469</v>
      </c>
      <c r="H51" s="27" t="s">
        <v>469</v>
      </c>
    </row>
    <row r="52" spans="1:8" ht="15.75">
      <c r="A52" s="137" t="s">
        <v>116</v>
      </c>
      <c r="B52" s="138"/>
      <c r="C52" s="142"/>
      <c r="D52" s="142"/>
      <c r="E52" s="142"/>
      <c r="F52" s="142"/>
      <c r="G52" s="142"/>
      <c r="H52" s="142"/>
    </row>
    <row r="53" spans="1:8" ht="15.75">
      <c r="A53" s="420" t="s">
        <v>325</v>
      </c>
      <c r="B53" s="110" t="s">
        <v>817</v>
      </c>
      <c r="C53" s="27" t="s">
        <v>469</v>
      </c>
      <c r="D53" s="27" t="s">
        <v>469</v>
      </c>
      <c r="E53" s="27" t="s">
        <v>469</v>
      </c>
      <c r="F53" s="27" t="s">
        <v>469</v>
      </c>
      <c r="G53" s="27" t="s">
        <v>469</v>
      </c>
      <c r="H53" s="27" t="s">
        <v>469</v>
      </c>
    </row>
    <row r="54" spans="1:8" ht="15.75">
      <c r="A54" s="421"/>
      <c r="B54" s="11" t="s">
        <v>827</v>
      </c>
      <c r="C54" s="27" t="s">
        <v>469</v>
      </c>
      <c r="D54" s="27" t="s">
        <v>469</v>
      </c>
      <c r="E54" s="27" t="s">
        <v>469</v>
      </c>
      <c r="F54" s="27" t="s">
        <v>469</v>
      </c>
      <c r="G54" s="27" t="s">
        <v>469</v>
      </c>
      <c r="H54" s="27" t="s">
        <v>469</v>
      </c>
    </row>
    <row r="55" spans="1:8" ht="15.75">
      <c r="A55" s="422"/>
      <c r="B55" s="11" t="s">
        <v>829</v>
      </c>
      <c r="C55" s="27" t="s">
        <v>469</v>
      </c>
      <c r="D55" s="27" t="s">
        <v>469</v>
      </c>
      <c r="E55" s="27" t="s">
        <v>469</v>
      </c>
      <c r="F55" s="27" t="s">
        <v>469</v>
      </c>
      <c r="G55" s="27" t="s">
        <v>469</v>
      </c>
      <c r="H55" s="27" t="s">
        <v>469</v>
      </c>
    </row>
    <row r="56" spans="1:8" ht="15.75">
      <c r="A56" s="420" t="s">
        <v>93</v>
      </c>
      <c r="B56" s="110" t="s">
        <v>817</v>
      </c>
      <c r="C56" s="27" t="s">
        <v>469</v>
      </c>
      <c r="D56" s="27" t="s">
        <v>469</v>
      </c>
      <c r="E56" s="27" t="s">
        <v>469</v>
      </c>
      <c r="F56" s="27" t="s">
        <v>469</v>
      </c>
      <c r="G56" s="27" t="s">
        <v>469</v>
      </c>
      <c r="H56" s="27" t="s">
        <v>469</v>
      </c>
    </row>
    <row r="57" spans="1:8" ht="15.75">
      <c r="A57" s="421"/>
      <c r="B57" s="11" t="s">
        <v>827</v>
      </c>
      <c r="C57" s="27" t="s">
        <v>469</v>
      </c>
      <c r="D57" s="27" t="s">
        <v>469</v>
      </c>
      <c r="E57" s="27" t="s">
        <v>469</v>
      </c>
      <c r="F57" s="27" t="s">
        <v>469</v>
      </c>
      <c r="G57" s="27" t="s">
        <v>469</v>
      </c>
      <c r="H57" s="27" t="s">
        <v>469</v>
      </c>
    </row>
    <row r="58" spans="1:8" ht="15.75">
      <c r="A58" s="422"/>
      <c r="B58" s="11" t="s">
        <v>829</v>
      </c>
      <c r="C58" s="27" t="s">
        <v>469</v>
      </c>
      <c r="D58" s="27" t="s">
        <v>469</v>
      </c>
      <c r="E58" s="27" t="s">
        <v>469</v>
      </c>
      <c r="F58" s="27" t="s">
        <v>469</v>
      </c>
      <c r="G58" s="27" t="s">
        <v>469</v>
      </c>
      <c r="H58" s="27" t="s">
        <v>469</v>
      </c>
    </row>
    <row r="59" spans="1:8" ht="45.75" customHeight="1">
      <c r="A59" s="7" t="s">
        <v>362</v>
      </c>
      <c r="B59" s="11" t="s">
        <v>359</v>
      </c>
      <c r="C59" s="27" t="s">
        <v>469</v>
      </c>
      <c r="D59" s="27" t="s">
        <v>469</v>
      </c>
      <c r="E59" s="27" t="s">
        <v>469</v>
      </c>
      <c r="F59" s="27" t="s">
        <v>469</v>
      </c>
      <c r="G59" s="27" t="s">
        <v>469</v>
      </c>
      <c r="H59" s="27" t="s">
        <v>469</v>
      </c>
    </row>
    <row r="60" spans="1:8" ht="15.75">
      <c r="A60" s="420" t="s">
        <v>88</v>
      </c>
      <c r="B60" s="110" t="s">
        <v>817</v>
      </c>
      <c r="C60" s="27" t="s">
        <v>469</v>
      </c>
      <c r="D60" s="27" t="s">
        <v>469</v>
      </c>
      <c r="E60" s="27" t="s">
        <v>469</v>
      </c>
      <c r="F60" s="27" t="s">
        <v>469</v>
      </c>
      <c r="G60" s="27" t="s">
        <v>469</v>
      </c>
      <c r="H60" s="27" t="s">
        <v>469</v>
      </c>
    </row>
    <row r="61" spans="1:8" ht="15.75">
      <c r="A61" s="421"/>
      <c r="B61" s="11" t="s">
        <v>827</v>
      </c>
      <c r="C61" s="27" t="s">
        <v>469</v>
      </c>
      <c r="D61" s="27" t="s">
        <v>469</v>
      </c>
      <c r="E61" s="27" t="s">
        <v>469</v>
      </c>
      <c r="F61" s="27" t="s">
        <v>469</v>
      </c>
      <c r="G61" s="27" t="s">
        <v>469</v>
      </c>
      <c r="H61" s="27" t="s">
        <v>469</v>
      </c>
    </row>
    <row r="62" spans="1:8" ht="15.75">
      <c r="A62" s="422"/>
      <c r="B62" s="11" t="s">
        <v>829</v>
      </c>
      <c r="C62" s="27" t="s">
        <v>469</v>
      </c>
      <c r="D62" s="27" t="s">
        <v>469</v>
      </c>
      <c r="E62" s="27" t="s">
        <v>469</v>
      </c>
      <c r="F62" s="27" t="s">
        <v>469</v>
      </c>
      <c r="G62" s="27" t="s">
        <v>469</v>
      </c>
      <c r="H62" s="27" t="s">
        <v>469</v>
      </c>
    </row>
    <row r="63" spans="1:8" ht="15.75">
      <c r="A63" s="137" t="s">
        <v>116</v>
      </c>
      <c r="B63" s="138"/>
      <c r="C63" s="142"/>
      <c r="D63" s="142"/>
      <c r="E63" s="142"/>
      <c r="F63" s="142"/>
      <c r="G63" s="142"/>
      <c r="H63" s="142"/>
    </row>
    <row r="64" spans="1:8" ht="15.75">
      <c r="A64" s="420" t="s">
        <v>427</v>
      </c>
      <c r="B64" s="110" t="s">
        <v>817</v>
      </c>
      <c r="C64" s="27" t="s">
        <v>469</v>
      </c>
      <c r="D64" s="27" t="s">
        <v>469</v>
      </c>
      <c r="E64" s="27" t="s">
        <v>469</v>
      </c>
      <c r="F64" s="27" t="s">
        <v>469</v>
      </c>
      <c r="G64" s="27" t="s">
        <v>469</v>
      </c>
      <c r="H64" s="27" t="s">
        <v>469</v>
      </c>
    </row>
    <row r="65" spans="1:8" ht="15.75">
      <c r="A65" s="421"/>
      <c r="B65" s="11" t="s">
        <v>827</v>
      </c>
      <c r="C65" s="27" t="s">
        <v>469</v>
      </c>
      <c r="D65" s="27" t="s">
        <v>469</v>
      </c>
      <c r="E65" s="27" t="s">
        <v>469</v>
      </c>
      <c r="F65" s="27" t="s">
        <v>469</v>
      </c>
      <c r="G65" s="27" t="s">
        <v>469</v>
      </c>
      <c r="H65" s="27" t="s">
        <v>469</v>
      </c>
    </row>
    <row r="66" spans="1:8" ht="15.75">
      <c r="A66" s="422"/>
      <c r="B66" s="11" t="s">
        <v>829</v>
      </c>
      <c r="C66" s="27" t="s">
        <v>469</v>
      </c>
      <c r="D66" s="27" t="s">
        <v>469</v>
      </c>
      <c r="E66" s="27" t="s">
        <v>469</v>
      </c>
      <c r="F66" s="27" t="s">
        <v>469</v>
      </c>
      <c r="G66" s="27" t="s">
        <v>469</v>
      </c>
      <c r="H66" s="27" t="s">
        <v>469</v>
      </c>
    </row>
    <row r="67" spans="1:8" ht="15.75">
      <c r="A67" s="420" t="s">
        <v>235</v>
      </c>
      <c r="B67" s="110" t="s">
        <v>817</v>
      </c>
      <c r="C67" s="27" t="s">
        <v>469</v>
      </c>
      <c r="D67" s="27" t="s">
        <v>469</v>
      </c>
      <c r="E67" s="27" t="s">
        <v>469</v>
      </c>
      <c r="F67" s="27" t="s">
        <v>469</v>
      </c>
      <c r="G67" s="27" t="s">
        <v>469</v>
      </c>
      <c r="H67" s="27" t="s">
        <v>469</v>
      </c>
    </row>
    <row r="68" spans="1:8" ht="15.75">
      <c r="A68" s="421"/>
      <c r="B68" s="11" t="s">
        <v>827</v>
      </c>
      <c r="C68" s="27" t="s">
        <v>469</v>
      </c>
      <c r="D68" s="27" t="s">
        <v>469</v>
      </c>
      <c r="E68" s="27" t="s">
        <v>469</v>
      </c>
      <c r="F68" s="27" t="s">
        <v>469</v>
      </c>
      <c r="G68" s="27" t="s">
        <v>469</v>
      </c>
      <c r="H68" s="27" t="s">
        <v>469</v>
      </c>
    </row>
    <row r="69" spans="1:8" ht="15.75">
      <c r="A69" s="422"/>
      <c r="B69" s="11" t="s">
        <v>829</v>
      </c>
      <c r="C69" s="27" t="s">
        <v>469</v>
      </c>
      <c r="D69" s="27" t="s">
        <v>469</v>
      </c>
      <c r="E69" s="27" t="s">
        <v>469</v>
      </c>
      <c r="F69" s="27" t="s">
        <v>469</v>
      </c>
      <c r="G69" s="27" t="s">
        <v>469</v>
      </c>
      <c r="H69" s="27" t="s">
        <v>469</v>
      </c>
    </row>
    <row r="70" spans="1:8" ht="47.25">
      <c r="A70" s="7" t="s">
        <v>86</v>
      </c>
      <c r="B70" s="11" t="s">
        <v>359</v>
      </c>
      <c r="C70" s="27" t="s">
        <v>469</v>
      </c>
      <c r="D70" s="27" t="s">
        <v>469</v>
      </c>
      <c r="E70" s="27" t="s">
        <v>469</v>
      </c>
      <c r="F70" s="27" t="s">
        <v>469</v>
      </c>
      <c r="G70" s="27" t="s">
        <v>469</v>
      </c>
      <c r="H70" s="27" t="s">
        <v>469</v>
      </c>
    </row>
    <row r="71" spans="1:8" ht="78.75">
      <c r="A71" s="7" t="s">
        <v>90</v>
      </c>
      <c r="B71" s="11" t="s">
        <v>830</v>
      </c>
      <c r="C71" s="27" t="s">
        <v>469</v>
      </c>
      <c r="D71" s="27" t="s">
        <v>469</v>
      </c>
      <c r="E71" s="27" t="s">
        <v>469</v>
      </c>
      <c r="F71" s="27" t="s">
        <v>469</v>
      </c>
      <c r="G71" s="27" t="s">
        <v>469</v>
      </c>
      <c r="H71" s="27" t="s">
        <v>469</v>
      </c>
    </row>
    <row r="72" spans="1:8" ht="15.75">
      <c r="A72" s="426" t="s">
        <v>236</v>
      </c>
      <c r="B72" s="110" t="s">
        <v>817</v>
      </c>
      <c r="C72" s="27" t="s">
        <v>469</v>
      </c>
      <c r="D72" s="27" t="s">
        <v>469</v>
      </c>
      <c r="E72" s="27" t="s">
        <v>469</v>
      </c>
      <c r="F72" s="27" t="s">
        <v>469</v>
      </c>
      <c r="G72" s="27" t="s">
        <v>469</v>
      </c>
      <c r="H72" s="27" t="s">
        <v>469</v>
      </c>
    </row>
    <row r="73" spans="1:8" ht="15.75">
      <c r="A73" s="427"/>
      <c r="B73" s="11" t="s">
        <v>827</v>
      </c>
      <c r="C73" s="140">
        <v>847</v>
      </c>
      <c r="D73" s="140">
        <v>847</v>
      </c>
      <c r="E73" s="27" t="s">
        <v>469</v>
      </c>
      <c r="F73" s="140">
        <v>847</v>
      </c>
      <c r="G73" s="140">
        <v>847</v>
      </c>
      <c r="H73" s="27" t="s">
        <v>469</v>
      </c>
    </row>
    <row r="74" spans="1:8" ht="15.75">
      <c r="A74" s="428"/>
      <c r="B74" s="11" t="s">
        <v>829</v>
      </c>
      <c r="C74" s="140">
        <v>423</v>
      </c>
      <c r="D74" s="140">
        <v>423</v>
      </c>
      <c r="E74" s="27" t="s">
        <v>469</v>
      </c>
      <c r="F74" s="140">
        <v>406</v>
      </c>
      <c r="G74" s="140">
        <v>406</v>
      </c>
      <c r="H74" s="27" t="s">
        <v>469</v>
      </c>
    </row>
    <row r="75" spans="1:8" ht="15.75">
      <c r="A75" s="143" t="s">
        <v>289</v>
      </c>
      <c r="B75" s="138"/>
      <c r="C75" s="142"/>
      <c r="D75" s="142"/>
      <c r="E75" s="142"/>
      <c r="F75" s="142"/>
      <c r="G75" s="142"/>
      <c r="H75" s="142"/>
    </row>
    <row r="76" spans="1:8" ht="15.75">
      <c r="A76" s="420" t="s">
        <v>831</v>
      </c>
      <c r="B76" s="110" t="s">
        <v>817</v>
      </c>
      <c r="C76" s="27" t="s">
        <v>469</v>
      </c>
      <c r="D76" s="27" t="s">
        <v>469</v>
      </c>
      <c r="E76" s="27" t="s">
        <v>469</v>
      </c>
      <c r="F76" s="27" t="s">
        <v>469</v>
      </c>
      <c r="G76" s="27" t="s">
        <v>469</v>
      </c>
      <c r="H76" s="27" t="s">
        <v>469</v>
      </c>
    </row>
    <row r="77" spans="1:8" ht="15.75">
      <c r="A77" s="421"/>
      <c r="B77" s="11" t="s">
        <v>827</v>
      </c>
      <c r="C77" s="140">
        <v>847</v>
      </c>
      <c r="D77" s="140">
        <v>847</v>
      </c>
      <c r="E77" s="27" t="s">
        <v>469</v>
      </c>
      <c r="F77" s="140">
        <v>847</v>
      </c>
      <c r="G77" s="140">
        <v>847</v>
      </c>
      <c r="H77" s="27" t="s">
        <v>469</v>
      </c>
    </row>
    <row r="78" spans="1:8" ht="15.75">
      <c r="A78" s="422"/>
      <c r="B78" s="11" t="s">
        <v>829</v>
      </c>
      <c r="C78" s="140">
        <v>423</v>
      </c>
      <c r="D78" s="140">
        <v>423</v>
      </c>
      <c r="E78" s="27" t="s">
        <v>469</v>
      </c>
      <c r="F78" s="140">
        <v>406</v>
      </c>
      <c r="G78" s="140">
        <v>406</v>
      </c>
      <c r="H78" s="27" t="s">
        <v>469</v>
      </c>
    </row>
    <row r="79" spans="1:8" ht="15.75">
      <c r="A79" s="420" t="s">
        <v>832</v>
      </c>
      <c r="B79" s="110" t="s">
        <v>817</v>
      </c>
      <c r="C79" s="27" t="s">
        <v>469</v>
      </c>
      <c r="D79" s="27" t="s">
        <v>469</v>
      </c>
      <c r="E79" s="27" t="s">
        <v>469</v>
      </c>
      <c r="F79" s="27" t="s">
        <v>469</v>
      </c>
      <c r="G79" s="27" t="s">
        <v>469</v>
      </c>
      <c r="H79" s="27" t="s">
        <v>469</v>
      </c>
    </row>
    <row r="80" spans="1:8" ht="15.75">
      <c r="A80" s="421"/>
      <c r="B80" s="11" t="s">
        <v>827</v>
      </c>
      <c r="C80" s="27" t="s">
        <v>469</v>
      </c>
      <c r="D80" s="27" t="s">
        <v>469</v>
      </c>
      <c r="E80" s="27" t="s">
        <v>469</v>
      </c>
      <c r="F80" s="27" t="s">
        <v>469</v>
      </c>
      <c r="G80" s="27" t="s">
        <v>469</v>
      </c>
      <c r="H80" s="27" t="s">
        <v>469</v>
      </c>
    </row>
    <row r="81" spans="1:8" ht="15.75">
      <c r="A81" s="422"/>
      <c r="B81" s="11" t="s">
        <v>829</v>
      </c>
      <c r="C81" s="27" t="s">
        <v>469</v>
      </c>
      <c r="D81" s="27" t="s">
        <v>469</v>
      </c>
      <c r="E81" s="27" t="s">
        <v>469</v>
      </c>
      <c r="F81" s="27" t="s">
        <v>469</v>
      </c>
      <c r="G81" s="27" t="s">
        <v>469</v>
      </c>
      <c r="H81" s="27" t="s">
        <v>469</v>
      </c>
    </row>
    <row r="82" spans="1:8" ht="15.75">
      <c r="A82" s="9" t="s">
        <v>734</v>
      </c>
      <c r="B82" s="138"/>
      <c r="C82" s="142"/>
      <c r="D82" s="142"/>
      <c r="E82" s="142"/>
      <c r="F82" s="142"/>
      <c r="G82" s="142"/>
      <c r="H82" s="142"/>
    </row>
    <row r="83" spans="1:8" ht="15.75">
      <c r="A83" s="9"/>
      <c r="B83" s="110" t="s">
        <v>817</v>
      </c>
      <c r="C83" s="27" t="s">
        <v>469</v>
      </c>
      <c r="D83" s="27" t="s">
        <v>469</v>
      </c>
      <c r="E83" s="27" t="s">
        <v>469</v>
      </c>
      <c r="F83" s="27" t="s">
        <v>469</v>
      </c>
      <c r="G83" s="27" t="s">
        <v>469</v>
      </c>
      <c r="H83" s="27" t="s">
        <v>469</v>
      </c>
    </row>
    <row r="84" spans="1:8" ht="15.75">
      <c r="A84" s="8" t="s">
        <v>290</v>
      </c>
      <c r="B84" s="11" t="s">
        <v>827</v>
      </c>
      <c r="C84" s="27" t="s">
        <v>469</v>
      </c>
      <c r="D84" s="27" t="s">
        <v>469</v>
      </c>
      <c r="E84" s="27" t="s">
        <v>469</v>
      </c>
      <c r="F84" s="27" t="s">
        <v>469</v>
      </c>
      <c r="G84" s="27" t="s">
        <v>469</v>
      </c>
      <c r="H84" s="27" t="s">
        <v>469</v>
      </c>
    </row>
    <row r="85" spans="1:8" ht="15.75">
      <c r="A85" s="10"/>
      <c r="B85" s="11" t="s">
        <v>829</v>
      </c>
      <c r="C85" s="27" t="s">
        <v>469</v>
      </c>
      <c r="D85" s="27" t="s">
        <v>469</v>
      </c>
      <c r="E85" s="27" t="s">
        <v>469</v>
      </c>
      <c r="F85" s="27" t="s">
        <v>469</v>
      </c>
      <c r="G85" s="27" t="s">
        <v>469</v>
      </c>
      <c r="H85" s="27" t="s">
        <v>469</v>
      </c>
    </row>
    <row r="86" spans="1:8" ht="15.75">
      <c r="A86" s="8"/>
      <c r="B86" s="110" t="s">
        <v>817</v>
      </c>
      <c r="C86" s="27" t="s">
        <v>469</v>
      </c>
      <c r="D86" s="27" t="s">
        <v>469</v>
      </c>
      <c r="E86" s="27" t="s">
        <v>469</v>
      </c>
      <c r="F86" s="27" t="s">
        <v>469</v>
      </c>
      <c r="G86" s="27" t="s">
        <v>469</v>
      </c>
      <c r="H86" s="27" t="s">
        <v>469</v>
      </c>
    </row>
    <row r="87" spans="1:8" ht="15.75">
      <c r="A87" s="8" t="s">
        <v>291</v>
      </c>
      <c r="B87" s="11" t="s">
        <v>827</v>
      </c>
      <c r="C87" s="27" t="s">
        <v>469</v>
      </c>
      <c r="D87" s="27" t="s">
        <v>469</v>
      </c>
      <c r="E87" s="27" t="s">
        <v>469</v>
      </c>
      <c r="F87" s="27" t="s">
        <v>469</v>
      </c>
      <c r="G87" s="27" t="s">
        <v>469</v>
      </c>
      <c r="H87" s="27" t="s">
        <v>469</v>
      </c>
    </row>
    <row r="88" spans="1:8" ht="15.75">
      <c r="A88" s="8"/>
      <c r="B88" s="11" t="s">
        <v>829</v>
      </c>
      <c r="C88" s="27" t="s">
        <v>469</v>
      </c>
      <c r="D88" s="27" t="s">
        <v>469</v>
      </c>
      <c r="E88" s="27" t="s">
        <v>469</v>
      </c>
      <c r="F88" s="27" t="s">
        <v>469</v>
      </c>
      <c r="G88" s="27" t="s">
        <v>469</v>
      </c>
      <c r="H88" s="27" t="s">
        <v>469</v>
      </c>
    </row>
    <row r="89" spans="1:8" ht="15.75">
      <c r="A89" s="420" t="s">
        <v>292</v>
      </c>
      <c r="B89" s="110" t="s">
        <v>817</v>
      </c>
      <c r="C89" s="27" t="s">
        <v>469</v>
      </c>
      <c r="D89" s="27" t="s">
        <v>469</v>
      </c>
      <c r="E89" s="27" t="s">
        <v>469</v>
      </c>
      <c r="F89" s="27" t="s">
        <v>469</v>
      </c>
      <c r="G89" s="27" t="s">
        <v>469</v>
      </c>
      <c r="H89" s="27" t="s">
        <v>469</v>
      </c>
    </row>
    <row r="90" spans="1:8" ht="15.75">
      <c r="A90" s="421"/>
      <c r="B90" s="11" t="s">
        <v>827</v>
      </c>
      <c r="C90" s="27" t="s">
        <v>469</v>
      </c>
      <c r="D90" s="27" t="s">
        <v>469</v>
      </c>
      <c r="E90" s="27" t="s">
        <v>469</v>
      </c>
      <c r="F90" s="27" t="s">
        <v>469</v>
      </c>
      <c r="G90" s="27" t="s">
        <v>469</v>
      </c>
      <c r="H90" s="27" t="s">
        <v>469</v>
      </c>
    </row>
    <row r="91" spans="1:8" ht="15.75">
      <c r="A91" s="422"/>
      <c r="B91" s="11" t="s">
        <v>829</v>
      </c>
      <c r="C91" s="27" t="s">
        <v>469</v>
      </c>
      <c r="D91" s="27" t="s">
        <v>469</v>
      </c>
      <c r="E91" s="27" t="s">
        <v>469</v>
      </c>
      <c r="F91" s="27" t="s">
        <v>469</v>
      </c>
      <c r="G91" s="27" t="s">
        <v>469</v>
      </c>
      <c r="H91" s="27" t="s">
        <v>469</v>
      </c>
    </row>
    <row r="92" spans="1:8" ht="15.75">
      <c r="A92" s="420" t="s">
        <v>97</v>
      </c>
      <c r="B92" s="110" t="s">
        <v>817</v>
      </c>
      <c r="C92" s="27" t="s">
        <v>469</v>
      </c>
      <c r="D92" s="27" t="s">
        <v>469</v>
      </c>
      <c r="E92" s="27" t="s">
        <v>469</v>
      </c>
      <c r="F92" s="27" t="s">
        <v>469</v>
      </c>
      <c r="G92" s="27" t="s">
        <v>469</v>
      </c>
      <c r="H92" s="27" t="s">
        <v>469</v>
      </c>
    </row>
    <row r="93" spans="1:8" ht="15.75">
      <c r="A93" s="421"/>
      <c r="B93" s="11" t="s">
        <v>827</v>
      </c>
      <c r="C93" s="27" t="s">
        <v>469</v>
      </c>
      <c r="D93" s="27" t="s">
        <v>469</v>
      </c>
      <c r="E93" s="27" t="s">
        <v>469</v>
      </c>
      <c r="F93" s="27" t="s">
        <v>469</v>
      </c>
      <c r="G93" s="27" t="s">
        <v>469</v>
      </c>
      <c r="H93" s="27" t="s">
        <v>469</v>
      </c>
    </row>
    <row r="94" spans="1:8" ht="15.75">
      <c r="A94" s="422"/>
      <c r="B94" s="11" t="s">
        <v>829</v>
      </c>
      <c r="C94" s="27" t="s">
        <v>469</v>
      </c>
      <c r="D94" s="27" t="s">
        <v>469</v>
      </c>
      <c r="E94" s="27" t="s">
        <v>469</v>
      </c>
      <c r="F94" s="27" t="s">
        <v>469</v>
      </c>
      <c r="G94" s="27" t="s">
        <v>469</v>
      </c>
      <c r="H94" s="27" t="s">
        <v>469</v>
      </c>
    </row>
    <row r="95" spans="1:8" ht="15.75">
      <c r="A95" s="420" t="s">
        <v>148</v>
      </c>
      <c r="B95" s="110" t="s">
        <v>817</v>
      </c>
      <c r="C95" s="27" t="s">
        <v>469</v>
      </c>
      <c r="D95" s="27" t="s">
        <v>469</v>
      </c>
      <c r="E95" s="27" t="s">
        <v>469</v>
      </c>
      <c r="F95" s="27" t="s">
        <v>469</v>
      </c>
      <c r="G95" s="27" t="s">
        <v>469</v>
      </c>
      <c r="H95" s="27" t="s">
        <v>469</v>
      </c>
    </row>
    <row r="96" spans="1:8" ht="15.75">
      <c r="A96" s="421"/>
      <c r="B96" s="11" t="s">
        <v>827</v>
      </c>
      <c r="C96" s="27" t="s">
        <v>469</v>
      </c>
      <c r="D96" s="27" t="s">
        <v>469</v>
      </c>
      <c r="E96" s="27" t="s">
        <v>469</v>
      </c>
      <c r="F96" s="27" t="s">
        <v>469</v>
      </c>
      <c r="G96" s="27" t="s">
        <v>469</v>
      </c>
      <c r="H96" s="27" t="s">
        <v>469</v>
      </c>
    </row>
    <row r="97" spans="1:8" ht="15.75">
      <c r="A97" s="422"/>
      <c r="B97" s="11" t="s">
        <v>829</v>
      </c>
      <c r="C97" s="27" t="s">
        <v>469</v>
      </c>
      <c r="D97" s="27" t="s">
        <v>469</v>
      </c>
      <c r="E97" s="27" t="s">
        <v>469</v>
      </c>
      <c r="F97" s="27" t="s">
        <v>469</v>
      </c>
      <c r="G97" s="27" t="s">
        <v>469</v>
      </c>
      <c r="H97" s="27" t="s">
        <v>469</v>
      </c>
    </row>
    <row r="98" spans="1:8" ht="15.75">
      <c r="A98" s="9" t="s">
        <v>700</v>
      </c>
      <c r="B98" s="138"/>
      <c r="C98" s="142"/>
      <c r="D98" s="142"/>
      <c r="E98" s="142"/>
      <c r="F98" s="142"/>
      <c r="G98" s="142"/>
      <c r="H98" s="142"/>
    </row>
    <row r="99" spans="1:8" ht="15.75">
      <c r="A99" s="9"/>
      <c r="B99" s="110" t="s">
        <v>817</v>
      </c>
      <c r="C99" s="27" t="s">
        <v>469</v>
      </c>
      <c r="D99" s="27" t="s">
        <v>469</v>
      </c>
      <c r="E99" s="27" t="s">
        <v>469</v>
      </c>
      <c r="F99" s="27" t="s">
        <v>469</v>
      </c>
      <c r="G99" s="27" t="s">
        <v>469</v>
      </c>
      <c r="H99" s="27" t="s">
        <v>469</v>
      </c>
    </row>
    <row r="100" spans="1:8" ht="15.75">
      <c r="A100" s="8" t="s">
        <v>376</v>
      </c>
      <c r="B100" s="11" t="s">
        <v>827</v>
      </c>
      <c r="C100" s="27" t="s">
        <v>469</v>
      </c>
      <c r="D100" s="27" t="s">
        <v>469</v>
      </c>
      <c r="E100" s="27" t="s">
        <v>469</v>
      </c>
      <c r="F100" s="27" t="s">
        <v>469</v>
      </c>
      <c r="G100" s="27" t="s">
        <v>469</v>
      </c>
      <c r="H100" s="27" t="s">
        <v>469</v>
      </c>
    </row>
    <row r="101" spans="1:8" ht="15.75">
      <c r="A101" s="10"/>
      <c r="B101" s="11" t="s">
        <v>829</v>
      </c>
      <c r="C101" s="27" t="s">
        <v>469</v>
      </c>
      <c r="D101" s="27" t="s">
        <v>469</v>
      </c>
      <c r="E101" s="27" t="s">
        <v>469</v>
      </c>
      <c r="F101" s="27" t="s">
        <v>469</v>
      </c>
      <c r="G101" s="27" t="s">
        <v>469</v>
      </c>
      <c r="H101" s="27" t="s">
        <v>469</v>
      </c>
    </row>
    <row r="102" spans="1:8" ht="15.75">
      <c r="A102" s="8"/>
      <c r="B102" s="110" t="s">
        <v>817</v>
      </c>
      <c r="C102" s="27" t="s">
        <v>469</v>
      </c>
      <c r="D102" s="27" t="s">
        <v>469</v>
      </c>
      <c r="E102" s="27" t="s">
        <v>469</v>
      </c>
      <c r="F102" s="27" t="s">
        <v>469</v>
      </c>
      <c r="G102" s="27" t="s">
        <v>469</v>
      </c>
      <c r="H102" s="27" t="s">
        <v>469</v>
      </c>
    </row>
    <row r="103" spans="1:8" ht="15.75">
      <c r="A103" s="8" t="s">
        <v>377</v>
      </c>
      <c r="B103" s="11" t="s">
        <v>827</v>
      </c>
      <c r="C103" s="27" t="s">
        <v>469</v>
      </c>
      <c r="D103" s="27" t="s">
        <v>469</v>
      </c>
      <c r="E103" s="27" t="s">
        <v>469</v>
      </c>
      <c r="F103" s="27" t="s">
        <v>469</v>
      </c>
      <c r="G103" s="27" t="s">
        <v>469</v>
      </c>
      <c r="H103" s="27" t="s">
        <v>469</v>
      </c>
    </row>
    <row r="104" spans="1:8" ht="15.75">
      <c r="A104" s="8"/>
      <c r="B104" s="11" t="s">
        <v>829</v>
      </c>
      <c r="C104" s="27" t="s">
        <v>469</v>
      </c>
      <c r="D104" s="27" t="s">
        <v>469</v>
      </c>
      <c r="E104" s="27" t="s">
        <v>469</v>
      </c>
      <c r="F104" s="27" t="s">
        <v>469</v>
      </c>
      <c r="G104" s="27" t="s">
        <v>469</v>
      </c>
      <c r="H104" s="27" t="s">
        <v>469</v>
      </c>
    </row>
    <row r="105" spans="1:8" ht="15.75">
      <c r="A105" s="420" t="s">
        <v>378</v>
      </c>
      <c r="B105" s="110" t="s">
        <v>817</v>
      </c>
      <c r="C105" s="27" t="s">
        <v>469</v>
      </c>
      <c r="D105" s="27" t="s">
        <v>469</v>
      </c>
      <c r="E105" s="27" t="s">
        <v>469</v>
      </c>
      <c r="F105" s="27" t="s">
        <v>469</v>
      </c>
      <c r="G105" s="27" t="s">
        <v>469</v>
      </c>
      <c r="H105" s="27" t="s">
        <v>469</v>
      </c>
    </row>
    <row r="106" spans="1:8" ht="15.75">
      <c r="A106" s="421"/>
      <c r="B106" s="11" t="s">
        <v>827</v>
      </c>
      <c r="C106" s="27" t="s">
        <v>469</v>
      </c>
      <c r="D106" s="27" t="s">
        <v>469</v>
      </c>
      <c r="E106" s="27" t="s">
        <v>469</v>
      </c>
      <c r="F106" s="27" t="s">
        <v>469</v>
      </c>
      <c r="G106" s="27" t="s">
        <v>469</v>
      </c>
      <c r="H106" s="27" t="s">
        <v>469</v>
      </c>
    </row>
    <row r="107" spans="1:8" ht="15.75">
      <c r="A107" s="422"/>
      <c r="B107" s="11" t="s">
        <v>829</v>
      </c>
      <c r="C107" s="27" t="s">
        <v>469</v>
      </c>
      <c r="D107" s="27" t="s">
        <v>469</v>
      </c>
      <c r="E107" s="27" t="s">
        <v>469</v>
      </c>
      <c r="F107" s="27" t="s">
        <v>469</v>
      </c>
      <c r="G107" s="27" t="s">
        <v>469</v>
      </c>
      <c r="H107" s="27" t="s">
        <v>469</v>
      </c>
    </row>
    <row r="108" spans="1:8" ht="15.75">
      <c r="A108" s="420" t="s">
        <v>743</v>
      </c>
      <c r="B108" s="110" t="s">
        <v>817</v>
      </c>
      <c r="C108" s="27" t="s">
        <v>469</v>
      </c>
      <c r="D108" s="27" t="s">
        <v>469</v>
      </c>
      <c r="E108" s="27" t="s">
        <v>469</v>
      </c>
      <c r="F108" s="27" t="s">
        <v>469</v>
      </c>
      <c r="G108" s="27" t="s">
        <v>469</v>
      </c>
      <c r="H108" s="27" t="s">
        <v>469</v>
      </c>
    </row>
    <row r="109" spans="1:8" ht="15.75">
      <c r="A109" s="421"/>
      <c r="B109" s="11" t="s">
        <v>827</v>
      </c>
      <c r="C109" s="27" t="s">
        <v>469</v>
      </c>
      <c r="D109" s="27" t="s">
        <v>469</v>
      </c>
      <c r="E109" s="27" t="s">
        <v>469</v>
      </c>
      <c r="F109" s="27" t="s">
        <v>469</v>
      </c>
      <c r="G109" s="27" t="s">
        <v>469</v>
      </c>
      <c r="H109" s="27" t="s">
        <v>469</v>
      </c>
    </row>
    <row r="110" spans="1:8" ht="15.75">
      <c r="A110" s="422"/>
      <c r="B110" s="11" t="s">
        <v>829</v>
      </c>
      <c r="C110" s="27" t="s">
        <v>469</v>
      </c>
      <c r="D110" s="27" t="s">
        <v>469</v>
      </c>
      <c r="E110" s="27" t="s">
        <v>469</v>
      </c>
      <c r="F110" s="27" t="s">
        <v>469</v>
      </c>
      <c r="G110" s="27" t="s">
        <v>469</v>
      </c>
      <c r="H110" s="27" t="s">
        <v>469</v>
      </c>
    </row>
    <row r="111" spans="1:8" ht="15.75">
      <c r="A111" s="8" t="s">
        <v>116</v>
      </c>
      <c r="B111" s="138"/>
      <c r="C111" s="142"/>
      <c r="D111" s="142"/>
      <c r="E111" s="142"/>
      <c r="F111" s="142"/>
      <c r="G111" s="142"/>
      <c r="H111" s="142"/>
    </row>
    <row r="112" spans="1:8" ht="15.75">
      <c r="A112" s="420" t="s">
        <v>149</v>
      </c>
      <c r="B112" s="110" t="s">
        <v>817</v>
      </c>
      <c r="C112" s="27" t="s">
        <v>469</v>
      </c>
      <c r="D112" s="27" t="s">
        <v>469</v>
      </c>
      <c r="E112" s="27" t="s">
        <v>469</v>
      </c>
      <c r="F112" s="27" t="s">
        <v>469</v>
      </c>
      <c r="G112" s="27" t="s">
        <v>469</v>
      </c>
      <c r="H112" s="27" t="s">
        <v>469</v>
      </c>
    </row>
    <row r="113" spans="1:8" ht="15.75">
      <c r="A113" s="421"/>
      <c r="B113" s="11" t="s">
        <v>827</v>
      </c>
      <c r="C113" s="27" t="s">
        <v>469</v>
      </c>
      <c r="D113" s="27" t="s">
        <v>469</v>
      </c>
      <c r="E113" s="27" t="s">
        <v>469</v>
      </c>
      <c r="F113" s="27" t="s">
        <v>469</v>
      </c>
      <c r="G113" s="27" t="s">
        <v>469</v>
      </c>
      <c r="H113" s="27" t="s">
        <v>469</v>
      </c>
    </row>
    <row r="114" spans="1:8" ht="15.75">
      <c r="A114" s="422"/>
      <c r="B114" s="11" t="s">
        <v>829</v>
      </c>
      <c r="C114" s="27" t="s">
        <v>469</v>
      </c>
      <c r="D114" s="27" t="s">
        <v>469</v>
      </c>
      <c r="E114" s="27" t="s">
        <v>469</v>
      </c>
      <c r="F114" s="27" t="s">
        <v>469</v>
      </c>
      <c r="G114" s="27" t="s">
        <v>469</v>
      </c>
      <c r="H114" s="27" t="s">
        <v>469</v>
      </c>
    </row>
    <row r="115" spans="1:8" ht="15.75">
      <c r="A115" s="9" t="s">
        <v>734</v>
      </c>
      <c r="B115" s="138"/>
      <c r="C115" s="142"/>
      <c r="D115" s="142"/>
      <c r="E115" s="142"/>
      <c r="F115" s="142"/>
      <c r="G115" s="142"/>
      <c r="H115" s="142"/>
    </row>
    <row r="116" spans="1:8" ht="15.75">
      <c r="A116" s="9"/>
      <c r="B116" s="110" t="s">
        <v>817</v>
      </c>
      <c r="C116" s="27" t="s">
        <v>469</v>
      </c>
      <c r="D116" s="27" t="s">
        <v>469</v>
      </c>
      <c r="E116" s="27" t="s">
        <v>469</v>
      </c>
      <c r="F116" s="27" t="s">
        <v>469</v>
      </c>
      <c r="G116" s="27" t="s">
        <v>469</v>
      </c>
      <c r="H116" s="27" t="s">
        <v>469</v>
      </c>
    </row>
    <row r="117" spans="1:8" ht="15.75">
      <c r="A117" s="8" t="s">
        <v>135</v>
      </c>
      <c r="B117" s="11" t="s">
        <v>827</v>
      </c>
      <c r="C117" s="27" t="s">
        <v>469</v>
      </c>
      <c r="D117" s="27" t="s">
        <v>469</v>
      </c>
      <c r="E117" s="27" t="s">
        <v>469</v>
      </c>
      <c r="F117" s="27" t="s">
        <v>469</v>
      </c>
      <c r="G117" s="27" t="s">
        <v>469</v>
      </c>
      <c r="H117" s="27" t="s">
        <v>469</v>
      </c>
    </row>
    <row r="118" spans="1:8" ht="15.75">
      <c r="A118" s="10"/>
      <c r="B118" s="11" t="s">
        <v>829</v>
      </c>
      <c r="C118" s="27" t="s">
        <v>469</v>
      </c>
      <c r="D118" s="27" t="s">
        <v>469</v>
      </c>
      <c r="E118" s="27" t="s">
        <v>469</v>
      </c>
      <c r="F118" s="27" t="s">
        <v>469</v>
      </c>
      <c r="G118" s="27" t="s">
        <v>469</v>
      </c>
      <c r="H118" s="27" t="s">
        <v>469</v>
      </c>
    </row>
    <row r="119" spans="1:8" ht="15.75">
      <c r="A119" s="8"/>
      <c r="B119" s="110" t="s">
        <v>817</v>
      </c>
      <c r="C119" s="27" t="s">
        <v>469</v>
      </c>
      <c r="D119" s="27" t="s">
        <v>469</v>
      </c>
      <c r="E119" s="27" t="s">
        <v>469</v>
      </c>
      <c r="F119" s="27" t="s">
        <v>469</v>
      </c>
      <c r="G119" s="27" t="s">
        <v>469</v>
      </c>
      <c r="H119" s="27" t="s">
        <v>469</v>
      </c>
    </row>
    <row r="120" spans="1:8" ht="15.75">
      <c r="A120" s="8" t="s">
        <v>136</v>
      </c>
      <c r="B120" s="11" t="s">
        <v>827</v>
      </c>
      <c r="C120" s="27" t="s">
        <v>469</v>
      </c>
      <c r="D120" s="27" t="s">
        <v>469</v>
      </c>
      <c r="E120" s="27" t="s">
        <v>469</v>
      </c>
      <c r="F120" s="27" t="s">
        <v>469</v>
      </c>
      <c r="G120" s="27" t="s">
        <v>469</v>
      </c>
      <c r="H120" s="27" t="s">
        <v>469</v>
      </c>
    </row>
    <row r="121" spans="1:8" ht="15.75">
      <c r="A121" s="8"/>
      <c r="B121" s="11" t="s">
        <v>829</v>
      </c>
      <c r="C121" s="27" t="s">
        <v>469</v>
      </c>
      <c r="D121" s="27" t="s">
        <v>469</v>
      </c>
      <c r="E121" s="27" t="s">
        <v>469</v>
      </c>
      <c r="F121" s="27" t="s">
        <v>469</v>
      </c>
      <c r="G121" s="27" t="s">
        <v>469</v>
      </c>
      <c r="H121" s="27" t="s">
        <v>469</v>
      </c>
    </row>
    <row r="122" spans="1:8" ht="15.75">
      <c r="A122" s="420" t="s">
        <v>154</v>
      </c>
      <c r="B122" s="110" t="s">
        <v>817</v>
      </c>
      <c r="C122" s="27" t="s">
        <v>469</v>
      </c>
      <c r="D122" s="27" t="s">
        <v>469</v>
      </c>
      <c r="E122" s="27" t="s">
        <v>469</v>
      </c>
      <c r="F122" s="27" t="s">
        <v>469</v>
      </c>
      <c r="G122" s="27" t="s">
        <v>469</v>
      </c>
      <c r="H122" s="27" t="s">
        <v>469</v>
      </c>
    </row>
    <row r="123" spans="1:8" ht="15.75">
      <c r="A123" s="421"/>
      <c r="B123" s="11" t="s">
        <v>827</v>
      </c>
      <c r="C123" s="27" t="s">
        <v>469</v>
      </c>
      <c r="D123" s="27" t="s">
        <v>469</v>
      </c>
      <c r="E123" s="27" t="s">
        <v>469</v>
      </c>
      <c r="F123" s="27" t="s">
        <v>469</v>
      </c>
      <c r="G123" s="27" t="s">
        <v>469</v>
      </c>
      <c r="H123" s="27" t="s">
        <v>469</v>
      </c>
    </row>
    <row r="124" spans="1:8" ht="15.75">
      <c r="A124" s="422"/>
      <c r="B124" s="11" t="s">
        <v>829</v>
      </c>
      <c r="C124" s="27" t="s">
        <v>469</v>
      </c>
      <c r="D124" s="27" t="s">
        <v>469</v>
      </c>
      <c r="E124" s="27" t="s">
        <v>469</v>
      </c>
      <c r="F124" s="27" t="s">
        <v>469</v>
      </c>
      <c r="G124" s="27" t="s">
        <v>469</v>
      </c>
      <c r="H124" s="27" t="s">
        <v>469</v>
      </c>
    </row>
    <row r="125" spans="1:8" ht="15.75">
      <c r="A125" s="420" t="s">
        <v>744</v>
      </c>
      <c r="B125" s="110" t="s">
        <v>817</v>
      </c>
      <c r="C125" s="27" t="s">
        <v>469</v>
      </c>
      <c r="D125" s="27" t="s">
        <v>469</v>
      </c>
      <c r="E125" s="27" t="s">
        <v>469</v>
      </c>
      <c r="F125" s="27" t="s">
        <v>469</v>
      </c>
      <c r="G125" s="27" t="s">
        <v>469</v>
      </c>
      <c r="H125" s="27" t="s">
        <v>469</v>
      </c>
    </row>
    <row r="126" spans="1:8" ht="15.75">
      <c r="A126" s="421"/>
      <c r="B126" s="11" t="s">
        <v>827</v>
      </c>
      <c r="C126" s="27" t="s">
        <v>469</v>
      </c>
      <c r="D126" s="27" t="s">
        <v>469</v>
      </c>
      <c r="E126" s="27" t="s">
        <v>469</v>
      </c>
      <c r="F126" s="27" t="s">
        <v>469</v>
      </c>
      <c r="G126" s="27" t="s">
        <v>469</v>
      </c>
      <c r="H126" s="27" t="s">
        <v>469</v>
      </c>
    </row>
    <row r="127" spans="1:8" ht="15.75">
      <c r="A127" s="421"/>
      <c r="B127" s="11" t="s">
        <v>829</v>
      </c>
      <c r="C127" s="27" t="s">
        <v>469</v>
      </c>
      <c r="D127" s="27" t="s">
        <v>469</v>
      </c>
      <c r="E127" s="27" t="s">
        <v>469</v>
      </c>
      <c r="F127" s="27" t="s">
        <v>469</v>
      </c>
      <c r="G127" s="27" t="s">
        <v>469</v>
      </c>
      <c r="H127" s="27" t="s">
        <v>469</v>
      </c>
    </row>
    <row r="128" spans="1:8" ht="15.75">
      <c r="A128" s="7" t="s">
        <v>116</v>
      </c>
      <c r="B128" s="138"/>
      <c r="C128" s="142"/>
      <c r="D128" s="142"/>
      <c r="E128" s="142"/>
      <c r="F128" s="142"/>
      <c r="G128" s="142"/>
      <c r="H128" s="142"/>
    </row>
    <row r="129" spans="1:8" ht="15.75">
      <c r="A129" s="420" t="s">
        <v>150</v>
      </c>
      <c r="B129" s="110" t="s">
        <v>817</v>
      </c>
      <c r="C129" s="27" t="s">
        <v>469</v>
      </c>
      <c r="D129" s="27" t="s">
        <v>469</v>
      </c>
      <c r="E129" s="27" t="s">
        <v>469</v>
      </c>
      <c r="F129" s="27" t="s">
        <v>469</v>
      </c>
      <c r="G129" s="27" t="s">
        <v>469</v>
      </c>
      <c r="H129" s="27" t="s">
        <v>469</v>
      </c>
    </row>
    <row r="130" spans="1:8" ht="15.75">
      <c r="A130" s="421"/>
      <c r="B130" s="11" t="s">
        <v>827</v>
      </c>
      <c r="C130" s="27" t="s">
        <v>469</v>
      </c>
      <c r="D130" s="27" t="s">
        <v>469</v>
      </c>
      <c r="E130" s="27" t="s">
        <v>469</v>
      </c>
      <c r="F130" s="27" t="s">
        <v>469</v>
      </c>
      <c r="G130" s="27" t="s">
        <v>469</v>
      </c>
      <c r="H130" s="27" t="s">
        <v>469</v>
      </c>
    </row>
    <row r="131" spans="1:8" ht="15.75">
      <c r="A131" s="422"/>
      <c r="B131" s="11" t="s">
        <v>829</v>
      </c>
      <c r="C131" s="27" t="s">
        <v>469</v>
      </c>
      <c r="D131" s="27" t="s">
        <v>469</v>
      </c>
      <c r="E131" s="27" t="s">
        <v>469</v>
      </c>
      <c r="F131" s="27" t="s">
        <v>469</v>
      </c>
      <c r="G131" s="27" t="s">
        <v>469</v>
      </c>
      <c r="H131" s="27" t="s">
        <v>469</v>
      </c>
    </row>
    <row r="132" spans="1:8" ht="15.75">
      <c r="A132" s="9" t="s">
        <v>734</v>
      </c>
      <c r="B132" s="138"/>
      <c r="C132" s="142"/>
      <c r="D132" s="142"/>
      <c r="E132" s="142"/>
      <c r="F132" s="142"/>
      <c r="G132" s="142"/>
      <c r="H132" s="142"/>
    </row>
    <row r="133" spans="1:8" ht="15.75">
      <c r="A133" s="420" t="s">
        <v>151</v>
      </c>
      <c r="B133" s="110" t="s">
        <v>817</v>
      </c>
      <c r="C133" s="27" t="s">
        <v>469</v>
      </c>
      <c r="D133" s="27" t="s">
        <v>469</v>
      </c>
      <c r="E133" s="27" t="s">
        <v>469</v>
      </c>
      <c r="F133" s="27" t="s">
        <v>469</v>
      </c>
      <c r="G133" s="27" t="s">
        <v>469</v>
      </c>
      <c r="H133" s="27" t="s">
        <v>469</v>
      </c>
    </row>
    <row r="134" spans="1:8" ht="15.75">
      <c r="A134" s="421"/>
      <c r="B134" s="11" t="s">
        <v>827</v>
      </c>
      <c r="C134" s="27" t="s">
        <v>469</v>
      </c>
      <c r="D134" s="27" t="s">
        <v>469</v>
      </c>
      <c r="E134" s="27" t="s">
        <v>469</v>
      </c>
      <c r="F134" s="27" t="s">
        <v>469</v>
      </c>
      <c r="G134" s="27" t="s">
        <v>469</v>
      </c>
      <c r="H134" s="27" t="s">
        <v>469</v>
      </c>
    </row>
    <row r="135" spans="1:8" ht="15.75">
      <c r="A135" s="422"/>
      <c r="B135" s="11" t="s">
        <v>829</v>
      </c>
      <c r="C135" s="27" t="s">
        <v>469</v>
      </c>
      <c r="D135" s="27" t="s">
        <v>469</v>
      </c>
      <c r="E135" s="27" t="s">
        <v>469</v>
      </c>
      <c r="F135" s="27" t="s">
        <v>469</v>
      </c>
      <c r="G135" s="27" t="s">
        <v>469</v>
      </c>
      <c r="H135" s="27" t="s">
        <v>469</v>
      </c>
    </row>
    <row r="136" spans="1:8" ht="15.75">
      <c r="A136" s="420" t="s">
        <v>152</v>
      </c>
      <c r="B136" s="110" t="s">
        <v>817</v>
      </c>
      <c r="C136" s="27" t="s">
        <v>469</v>
      </c>
      <c r="D136" s="27" t="s">
        <v>469</v>
      </c>
      <c r="E136" s="27" t="s">
        <v>469</v>
      </c>
      <c r="F136" s="27" t="s">
        <v>469</v>
      </c>
      <c r="G136" s="27" t="s">
        <v>469</v>
      </c>
      <c r="H136" s="27" t="s">
        <v>469</v>
      </c>
    </row>
    <row r="137" spans="1:8" ht="15.75">
      <c r="A137" s="421"/>
      <c r="B137" s="11" t="s">
        <v>827</v>
      </c>
      <c r="C137" s="27" t="s">
        <v>469</v>
      </c>
      <c r="D137" s="27" t="s">
        <v>469</v>
      </c>
      <c r="E137" s="27" t="s">
        <v>469</v>
      </c>
      <c r="F137" s="27" t="s">
        <v>469</v>
      </c>
      <c r="G137" s="27" t="s">
        <v>469</v>
      </c>
      <c r="H137" s="27" t="s">
        <v>469</v>
      </c>
    </row>
    <row r="138" spans="1:8" ht="15.75">
      <c r="A138" s="421"/>
      <c r="B138" s="11" t="s">
        <v>829</v>
      </c>
      <c r="C138" s="27" t="s">
        <v>469</v>
      </c>
      <c r="D138" s="27" t="s">
        <v>469</v>
      </c>
      <c r="E138" s="27" t="s">
        <v>469</v>
      </c>
      <c r="F138" s="27" t="s">
        <v>469</v>
      </c>
      <c r="G138" s="27" t="s">
        <v>469</v>
      </c>
      <c r="H138" s="27" t="s">
        <v>469</v>
      </c>
    </row>
    <row r="139" spans="1:8" ht="15.75">
      <c r="A139" s="420" t="s">
        <v>153</v>
      </c>
      <c r="B139" s="110" t="s">
        <v>817</v>
      </c>
      <c r="C139" s="27" t="s">
        <v>469</v>
      </c>
      <c r="D139" s="27" t="s">
        <v>469</v>
      </c>
      <c r="E139" s="27" t="s">
        <v>469</v>
      </c>
      <c r="F139" s="27" t="s">
        <v>469</v>
      </c>
      <c r="G139" s="27" t="s">
        <v>469</v>
      </c>
      <c r="H139" s="27" t="s">
        <v>469</v>
      </c>
    </row>
    <row r="140" spans="1:8" ht="15.75">
      <c r="A140" s="421"/>
      <c r="B140" s="11" t="s">
        <v>827</v>
      </c>
      <c r="C140" s="27" t="s">
        <v>469</v>
      </c>
      <c r="D140" s="27" t="s">
        <v>469</v>
      </c>
      <c r="E140" s="27" t="s">
        <v>469</v>
      </c>
      <c r="F140" s="27" t="s">
        <v>469</v>
      </c>
      <c r="G140" s="27" t="s">
        <v>469</v>
      </c>
      <c r="H140" s="27" t="s">
        <v>469</v>
      </c>
    </row>
    <row r="141" spans="1:8" ht="15.75">
      <c r="A141" s="422"/>
      <c r="B141" s="11" t="s">
        <v>829</v>
      </c>
      <c r="C141" s="27" t="s">
        <v>469</v>
      </c>
      <c r="D141" s="27" t="s">
        <v>469</v>
      </c>
      <c r="E141" s="27" t="s">
        <v>469</v>
      </c>
      <c r="F141" s="27" t="s">
        <v>469</v>
      </c>
      <c r="G141" s="27" t="s">
        <v>469</v>
      </c>
      <c r="H141" s="27" t="s">
        <v>469</v>
      </c>
    </row>
    <row r="142" spans="1:8" ht="15.75">
      <c r="A142" s="420" t="s">
        <v>745</v>
      </c>
      <c r="B142" s="110" t="s">
        <v>817</v>
      </c>
      <c r="C142" s="27" t="s">
        <v>469</v>
      </c>
      <c r="D142" s="27" t="s">
        <v>469</v>
      </c>
      <c r="E142" s="27" t="s">
        <v>469</v>
      </c>
      <c r="F142" s="27" t="s">
        <v>469</v>
      </c>
      <c r="G142" s="27" t="s">
        <v>469</v>
      </c>
      <c r="H142" s="27" t="s">
        <v>469</v>
      </c>
    </row>
    <row r="143" spans="1:8" ht="15.75">
      <c r="A143" s="421"/>
      <c r="B143" s="11" t="s">
        <v>827</v>
      </c>
      <c r="C143" s="27" t="s">
        <v>469</v>
      </c>
      <c r="D143" s="27" t="s">
        <v>469</v>
      </c>
      <c r="E143" s="27" t="s">
        <v>469</v>
      </c>
      <c r="F143" s="27" t="s">
        <v>469</v>
      </c>
      <c r="G143" s="27" t="s">
        <v>469</v>
      </c>
      <c r="H143" s="27" t="s">
        <v>469</v>
      </c>
    </row>
    <row r="144" spans="1:8" ht="15.75">
      <c r="A144" s="422"/>
      <c r="B144" s="11" t="s">
        <v>829</v>
      </c>
      <c r="C144" s="27" t="s">
        <v>469</v>
      </c>
      <c r="D144" s="27" t="s">
        <v>469</v>
      </c>
      <c r="E144" s="27" t="s">
        <v>469</v>
      </c>
      <c r="F144" s="27" t="s">
        <v>469</v>
      </c>
      <c r="G144" s="27" t="s">
        <v>469</v>
      </c>
      <c r="H144" s="27" t="s">
        <v>469</v>
      </c>
    </row>
    <row r="145" spans="1:8" ht="15.75">
      <c r="A145" s="8" t="s">
        <v>116</v>
      </c>
      <c r="B145" s="138"/>
      <c r="C145" s="142"/>
      <c r="D145" s="142"/>
      <c r="E145" s="142"/>
      <c r="F145" s="142"/>
      <c r="G145" s="142"/>
      <c r="H145" s="142"/>
    </row>
    <row r="146" spans="1:8" ht="15.75">
      <c r="A146" s="420" t="s">
        <v>155</v>
      </c>
      <c r="B146" s="110" t="s">
        <v>817</v>
      </c>
      <c r="C146" s="27" t="s">
        <v>469</v>
      </c>
      <c r="D146" s="27" t="s">
        <v>469</v>
      </c>
      <c r="E146" s="27" t="s">
        <v>469</v>
      </c>
      <c r="F146" s="27" t="s">
        <v>469</v>
      </c>
      <c r="G146" s="27" t="s">
        <v>469</v>
      </c>
      <c r="H146" s="27" t="s">
        <v>469</v>
      </c>
    </row>
    <row r="147" spans="1:8" ht="15.75">
      <c r="A147" s="421"/>
      <c r="B147" s="11" t="s">
        <v>827</v>
      </c>
      <c r="C147" s="27" t="s">
        <v>469</v>
      </c>
      <c r="D147" s="27" t="s">
        <v>469</v>
      </c>
      <c r="E147" s="27" t="s">
        <v>469</v>
      </c>
      <c r="F147" s="27" t="s">
        <v>469</v>
      </c>
      <c r="G147" s="27" t="s">
        <v>469</v>
      </c>
      <c r="H147" s="27" t="s">
        <v>469</v>
      </c>
    </row>
    <row r="148" spans="1:8" ht="15.75">
      <c r="A148" s="422"/>
      <c r="B148" s="11" t="s">
        <v>829</v>
      </c>
      <c r="C148" s="27" t="s">
        <v>469</v>
      </c>
      <c r="D148" s="27" t="s">
        <v>469</v>
      </c>
      <c r="E148" s="27" t="s">
        <v>469</v>
      </c>
      <c r="F148" s="27" t="s">
        <v>469</v>
      </c>
      <c r="G148" s="27" t="s">
        <v>469</v>
      </c>
      <c r="H148" s="27" t="s">
        <v>469</v>
      </c>
    </row>
    <row r="149" spans="1:8" ht="15.75">
      <c r="A149" s="9" t="s">
        <v>734</v>
      </c>
      <c r="B149" s="138"/>
      <c r="C149" s="142"/>
      <c r="D149" s="142"/>
      <c r="E149" s="142"/>
      <c r="F149" s="142"/>
      <c r="G149" s="142"/>
      <c r="H149" s="142"/>
    </row>
    <row r="150" spans="1:8" ht="15.75">
      <c r="A150" s="144"/>
      <c r="B150" s="110" t="s">
        <v>817</v>
      </c>
      <c r="C150" s="27" t="s">
        <v>469</v>
      </c>
      <c r="D150" s="27" t="s">
        <v>469</v>
      </c>
      <c r="E150" s="27" t="s">
        <v>469</v>
      </c>
      <c r="F150" s="27" t="s">
        <v>469</v>
      </c>
      <c r="G150" s="27" t="s">
        <v>469</v>
      </c>
      <c r="H150" s="27" t="s">
        <v>469</v>
      </c>
    </row>
    <row r="151" spans="1:8" ht="15.75">
      <c r="A151" s="8" t="s">
        <v>137</v>
      </c>
      <c r="B151" s="11" t="s">
        <v>827</v>
      </c>
      <c r="C151" s="27" t="s">
        <v>469</v>
      </c>
      <c r="D151" s="27" t="s">
        <v>469</v>
      </c>
      <c r="E151" s="27" t="s">
        <v>469</v>
      </c>
      <c r="F151" s="27" t="s">
        <v>469</v>
      </c>
      <c r="G151" s="27" t="s">
        <v>469</v>
      </c>
      <c r="H151" s="27" t="s">
        <v>469</v>
      </c>
    </row>
    <row r="152" spans="1:8" ht="15.75">
      <c r="A152" s="10"/>
      <c r="B152" s="11" t="s">
        <v>829</v>
      </c>
      <c r="C152" s="27" t="s">
        <v>469</v>
      </c>
      <c r="D152" s="27" t="s">
        <v>469</v>
      </c>
      <c r="E152" s="27" t="s">
        <v>469</v>
      </c>
      <c r="F152" s="27" t="s">
        <v>469</v>
      </c>
      <c r="G152" s="27" t="s">
        <v>469</v>
      </c>
      <c r="H152" s="27" t="s">
        <v>469</v>
      </c>
    </row>
    <row r="153" spans="1:8" ht="15.75">
      <c r="A153" s="9"/>
      <c r="B153" s="110" t="s">
        <v>817</v>
      </c>
      <c r="C153" s="27" t="s">
        <v>469</v>
      </c>
      <c r="D153" s="27" t="s">
        <v>469</v>
      </c>
      <c r="E153" s="27" t="s">
        <v>469</v>
      </c>
      <c r="F153" s="27" t="s">
        <v>469</v>
      </c>
      <c r="G153" s="27" t="s">
        <v>469</v>
      </c>
      <c r="H153" s="27" t="s">
        <v>469</v>
      </c>
    </row>
    <row r="154" spans="1:8" ht="15.75">
      <c r="A154" s="8" t="s">
        <v>797</v>
      </c>
      <c r="B154" s="11" t="s">
        <v>827</v>
      </c>
      <c r="C154" s="27" t="s">
        <v>469</v>
      </c>
      <c r="D154" s="27" t="s">
        <v>469</v>
      </c>
      <c r="E154" s="27" t="s">
        <v>469</v>
      </c>
      <c r="F154" s="27" t="s">
        <v>469</v>
      </c>
      <c r="G154" s="27" t="s">
        <v>469</v>
      </c>
      <c r="H154" s="27" t="s">
        <v>469</v>
      </c>
    </row>
    <row r="155" spans="1:8" ht="15.75">
      <c r="A155" s="10"/>
      <c r="B155" s="11" t="s">
        <v>829</v>
      </c>
      <c r="C155" s="27" t="s">
        <v>469</v>
      </c>
      <c r="D155" s="27" t="s">
        <v>469</v>
      </c>
      <c r="E155" s="27" t="s">
        <v>469</v>
      </c>
      <c r="F155" s="27" t="s">
        <v>469</v>
      </c>
      <c r="G155" s="27" t="s">
        <v>469</v>
      </c>
      <c r="H155" s="27" t="s">
        <v>469</v>
      </c>
    </row>
    <row r="156" spans="1:8" ht="15.75">
      <c r="A156" s="420" t="s">
        <v>156</v>
      </c>
      <c r="B156" s="110" t="s">
        <v>817</v>
      </c>
      <c r="C156" s="27" t="s">
        <v>469</v>
      </c>
      <c r="D156" s="27" t="s">
        <v>469</v>
      </c>
      <c r="E156" s="27" t="s">
        <v>469</v>
      </c>
      <c r="F156" s="27" t="s">
        <v>469</v>
      </c>
      <c r="G156" s="27" t="s">
        <v>469</v>
      </c>
      <c r="H156" s="27" t="s">
        <v>469</v>
      </c>
    </row>
    <row r="157" spans="1:8" ht="15.75">
      <c r="A157" s="421"/>
      <c r="B157" s="11" t="s">
        <v>827</v>
      </c>
      <c r="C157" s="27" t="s">
        <v>469</v>
      </c>
      <c r="D157" s="27" t="s">
        <v>469</v>
      </c>
      <c r="E157" s="27" t="s">
        <v>469</v>
      </c>
      <c r="F157" s="27" t="s">
        <v>469</v>
      </c>
      <c r="G157" s="27" t="s">
        <v>469</v>
      </c>
      <c r="H157" s="27" t="s">
        <v>469</v>
      </c>
    </row>
    <row r="158" spans="1:8" ht="15.75">
      <c r="A158" s="422"/>
      <c r="B158" s="11" t="s">
        <v>829</v>
      </c>
      <c r="C158" s="27" t="s">
        <v>469</v>
      </c>
      <c r="D158" s="27" t="s">
        <v>469</v>
      </c>
      <c r="E158" s="27" t="s">
        <v>469</v>
      </c>
      <c r="F158" s="27" t="s">
        <v>469</v>
      </c>
      <c r="G158" s="27" t="s">
        <v>469</v>
      </c>
      <c r="H158" s="27" t="s">
        <v>469</v>
      </c>
    </row>
    <row r="159" spans="1:8" ht="15.75">
      <c r="A159" s="420" t="s">
        <v>746</v>
      </c>
      <c r="B159" s="110" t="s">
        <v>817</v>
      </c>
      <c r="C159" s="27" t="s">
        <v>469</v>
      </c>
      <c r="D159" s="27" t="s">
        <v>469</v>
      </c>
      <c r="E159" s="27" t="s">
        <v>469</v>
      </c>
      <c r="F159" s="27" t="s">
        <v>469</v>
      </c>
      <c r="G159" s="27" t="s">
        <v>469</v>
      </c>
      <c r="H159" s="27" t="s">
        <v>469</v>
      </c>
    </row>
    <row r="160" spans="1:8" ht="15.75">
      <c r="A160" s="421"/>
      <c r="B160" s="11" t="s">
        <v>827</v>
      </c>
      <c r="C160" s="27" t="s">
        <v>469</v>
      </c>
      <c r="D160" s="27" t="s">
        <v>469</v>
      </c>
      <c r="E160" s="27" t="s">
        <v>469</v>
      </c>
      <c r="F160" s="27" t="s">
        <v>469</v>
      </c>
      <c r="G160" s="27" t="s">
        <v>469</v>
      </c>
      <c r="H160" s="27" t="s">
        <v>469</v>
      </c>
    </row>
    <row r="161" spans="1:8" ht="15.75">
      <c r="A161" s="421"/>
      <c r="B161" s="11" t="s">
        <v>829</v>
      </c>
      <c r="C161" s="27" t="s">
        <v>469</v>
      </c>
      <c r="D161" s="27" t="s">
        <v>469</v>
      </c>
      <c r="E161" s="27" t="s">
        <v>469</v>
      </c>
      <c r="F161" s="27" t="s">
        <v>469</v>
      </c>
      <c r="G161" s="27" t="s">
        <v>469</v>
      </c>
      <c r="H161" s="27" t="s">
        <v>469</v>
      </c>
    </row>
    <row r="162" spans="1:8" ht="15.75">
      <c r="A162" s="7" t="s">
        <v>116</v>
      </c>
      <c r="B162" s="138"/>
      <c r="C162" s="142"/>
      <c r="D162" s="142"/>
      <c r="E162" s="142"/>
      <c r="F162" s="142"/>
      <c r="G162" s="142"/>
      <c r="H162" s="142"/>
    </row>
    <row r="163" spans="1:8" ht="15.75">
      <c r="A163" s="420" t="s">
        <v>416</v>
      </c>
      <c r="B163" s="110" t="s">
        <v>817</v>
      </c>
      <c r="C163" s="27" t="s">
        <v>469</v>
      </c>
      <c r="D163" s="27" t="s">
        <v>469</v>
      </c>
      <c r="E163" s="27" t="s">
        <v>469</v>
      </c>
      <c r="F163" s="27" t="s">
        <v>469</v>
      </c>
      <c r="G163" s="27" t="s">
        <v>469</v>
      </c>
      <c r="H163" s="27" t="s">
        <v>469</v>
      </c>
    </row>
    <row r="164" spans="1:8" ht="15.75">
      <c r="A164" s="421"/>
      <c r="B164" s="11" t="s">
        <v>827</v>
      </c>
      <c r="C164" s="27" t="s">
        <v>469</v>
      </c>
      <c r="D164" s="27" t="s">
        <v>469</v>
      </c>
      <c r="E164" s="27" t="s">
        <v>469</v>
      </c>
      <c r="F164" s="27" t="s">
        <v>469</v>
      </c>
      <c r="G164" s="27" t="s">
        <v>469</v>
      </c>
      <c r="H164" s="27" t="s">
        <v>469</v>
      </c>
    </row>
    <row r="165" spans="1:8" ht="15.75">
      <c r="A165" s="422"/>
      <c r="B165" s="11" t="s">
        <v>829</v>
      </c>
      <c r="C165" s="27" t="s">
        <v>469</v>
      </c>
      <c r="D165" s="27" t="s">
        <v>469</v>
      </c>
      <c r="E165" s="27" t="s">
        <v>469</v>
      </c>
      <c r="F165" s="27" t="s">
        <v>469</v>
      </c>
      <c r="G165" s="27" t="s">
        <v>469</v>
      </c>
      <c r="H165" s="27" t="s">
        <v>469</v>
      </c>
    </row>
    <row r="166" spans="1:8" ht="15.75">
      <c r="A166" s="9" t="s">
        <v>734</v>
      </c>
      <c r="B166" s="138"/>
      <c r="C166" s="142"/>
      <c r="D166" s="142"/>
      <c r="E166" s="142"/>
      <c r="F166" s="142"/>
      <c r="G166" s="142"/>
      <c r="H166" s="142"/>
    </row>
    <row r="167" spans="1:8" ht="15.75">
      <c r="A167" s="420" t="s">
        <v>151</v>
      </c>
      <c r="B167" s="110" t="s">
        <v>817</v>
      </c>
      <c r="C167" s="27" t="s">
        <v>469</v>
      </c>
      <c r="D167" s="27" t="s">
        <v>469</v>
      </c>
      <c r="E167" s="27" t="s">
        <v>469</v>
      </c>
      <c r="F167" s="27" t="s">
        <v>469</v>
      </c>
      <c r="G167" s="27" t="s">
        <v>469</v>
      </c>
      <c r="H167" s="27" t="s">
        <v>469</v>
      </c>
    </row>
    <row r="168" spans="1:8" ht="15.75">
      <c r="A168" s="421"/>
      <c r="B168" s="11" t="s">
        <v>827</v>
      </c>
      <c r="C168" s="27" t="s">
        <v>469</v>
      </c>
      <c r="D168" s="27" t="s">
        <v>469</v>
      </c>
      <c r="E168" s="27" t="s">
        <v>469</v>
      </c>
      <c r="F168" s="27" t="s">
        <v>469</v>
      </c>
      <c r="G168" s="27" t="s">
        <v>469</v>
      </c>
      <c r="H168" s="27" t="s">
        <v>469</v>
      </c>
    </row>
    <row r="169" spans="1:8" ht="15.75">
      <c r="A169" s="422"/>
      <c r="B169" s="11" t="s">
        <v>829</v>
      </c>
      <c r="C169" s="27" t="s">
        <v>469</v>
      </c>
      <c r="D169" s="27" t="s">
        <v>469</v>
      </c>
      <c r="E169" s="27" t="s">
        <v>469</v>
      </c>
      <c r="F169" s="27" t="s">
        <v>469</v>
      </c>
      <c r="G169" s="27" t="s">
        <v>469</v>
      </c>
      <c r="H169" s="27" t="s">
        <v>469</v>
      </c>
    </row>
    <row r="170" spans="1:8" ht="15.75">
      <c r="A170" s="420" t="s">
        <v>152</v>
      </c>
      <c r="B170" s="110" t="s">
        <v>817</v>
      </c>
      <c r="C170" s="27" t="s">
        <v>469</v>
      </c>
      <c r="D170" s="27" t="s">
        <v>469</v>
      </c>
      <c r="E170" s="27" t="s">
        <v>469</v>
      </c>
      <c r="F170" s="27" t="s">
        <v>469</v>
      </c>
      <c r="G170" s="27" t="s">
        <v>469</v>
      </c>
      <c r="H170" s="27" t="s">
        <v>469</v>
      </c>
    </row>
    <row r="171" spans="1:8" ht="15.75">
      <c r="A171" s="421"/>
      <c r="B171" s="11" t="s">
        <v>827</v>
      </c>
      <c r="C171" s="27" t="s">
        <v>469</v>
      </c>
      <c r="D171" s="27" t="s">
        <v>469</v>
      </c>
      <c r="E171" s="27" t="s">
        <v>469</v>
      </c>
      <c r="F171" s="27" t="s">
        <v>469</v>
      </c>
      <c r="G171" s="27" t="s">
        <v>469</v>
      </c>
      <c r="H171" s="27" t="s">
        <v>469</v>
      </c>
    </row>
    <row r="172" spans="1:8" ht="15.75">
      <c r="A172" s="421"/>
      <c r="B172" s="11" t="s">
        <v>829</v>
      </c>
      <c r="C172" s="27" t="s">
        <v>469</v>
      </c>
      <c r="D172" s="27" t="s">
        <v>469</v>
      </c>
      <c r="E172" s="27" t="s">
        <v>469</v>
      </c>
      <c r="F172" s="27" t="s">
        <v>469</v>
      </c>
      <c r="G172" s="27" t="s">
        <v>469</v>
      </c>
      <c r="H172" s="27" t="s">
        <v>469</v>
      </c>
    </row>
    <row r="173" spans="1:8" ht="15.75">
      <c r="A173" s="420" t="s">
        <v>417</v>
      </c>
      <c r="B173" s="110" t="s">
        <v>817</v>
      </c>
      <c r="C173" s="27" t="s">
        <v>469</v>
      </c>
      <c r="D173" s="27" t="s">
        <v>469</v>
      </c>
      <c r="E173" s="27" t="s">
        <v>469</v>
      </c>
      <c r="F173" s="27" t="s">
        <v>469</v>
      </c>
      <c r="G173" s="27" t="s">
        <v>469</v>
      </c>
      <c r="H173" s="27" t="s">
        <v>469</v>
      </c>
    </row>
    <row r="174" spans="1:8" ht="15.75">
      <c r="A174" s="421"/>
      <c r="B174" s="11" t="s">
        <v>827</v>
      </c>
      <c r="C174" s="27" t="s">
        <v>469</v>
      </c>
      <c r="D174" s="27" t="s">
        <v>469</v>
      </c>
      <c r="E174" s="27" t="s">
        <v>469</v>
      </c>
      <c r="F174" s="27" t="s">
        <v>469</v>
      </c>
      <c r="G174" s="27" t="s">
        <v>469</v>
      </c>
      <c r="H174" s="27" t="s">
        <v>469</v>
      </c>
    </row>
    <row r="175" spans="1:8" ht="15.75">
      <c r="A175" s="422"/>
      <c r="B175" s="11" t="s">
        <v>829</v>
      </c>
      <c r="C175" s="27" t="s">
        <v>469</v>
      </c>
      <c r="D175" s="27" t="s">
        <v>469</v>
      </c>
      <c r="E175" s="27" t="s">
        <v>469</v>
      </c>
      <c r="F175" s="27" t="s">
        <v>469</v>
      </c>
      <c r="G175" s="27" t="s">
        <v>469</v>
      </c>
      <c r="H175" s="27" t="s">
        <v>469</v>
      </c>
    </row>
  </sheetData>
  <sheetProtection/>
  <mergeCells count="45">
    <mergeCell ref="A23:A25"/>
    <mergeCell ref="D3:E3"/>
    <mergeCell ref="F3:F4"/>
    <mergeCell ref="F2:H2"/>
    <mergeCell ref="B2:B4"/>
    <mergeCell ref="A10:A12"/>
    <mergeCell ref="A6:A8"/>
    <mergeCell ref="A2:A4"/>
    <mergeCell ref="G3:H3"/>
    <mergeCell ref="A31:A33"/>
    <mergeCell ref="A79:A81"/>
    <mergeCell ref="C2:E2"/>
    <mergeCell ref="A67:A69"/>
    <mergeCell ref="A49:A51"/>
    <mergeCell ref="A64:A66"/>
    <mergeCell ref="A76:A78"/>
    <mergeCell ref="A72:A74"/>
    <mergeCell ref="A44:A46"/>
    <mergeCell ref="C3:C4"/>
    <mergeCell ref="A92:A94"/>
    <mergeCell ref="A53:A55"/>
    <mergeCell ref="A56:A58"/>
    <mergeCell ref="A60:A62"/>
    <mergeCell ref="A89:A91"/>
    <mergeCell ref="A142:A144"/>
    <mergeCell ref="A136:A138"/>
    <mergeCell ref="A139:A141"/>
    <mergeCell ref="A133:A135"/>
    <mergeCell ref="A27:A29"/>
    <mergeCell ref="A13:A15"/>
    <mergeCell ref="A129:A131"/>
    <mergeCell ref="A95:A97"/>
    <mergeCell ref="A108:A110"/>
    <mergeCell ref="A122:A124"/>
    <mergeCell ref="A125:A127"/>
    <mergeCell ref="A112:A114"/>
    <mergeCell ref="A105:A107"/>
    <mergeCell ref="A34:A36"/>
    <mergeCell ref="A167:A169"/>
    <mergeCell ref="A170:A172"/>
    <mergeCell ref="A173:A175"/>
    <mergeCell ref="A146:A148"/>
    <mergeCell ref="A156:A158"/>
    <mergeCell ref="A159:A161"/>
    <mergeCell ref="A163:A165"/>
  </mergeCells>
  <printOptions/>
  <pageMargins left="0.17" right="0.18" top="0.2" bottom="0.23" header="0.17" footer="0.19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L36" sqref="L36"/>
    </sheetView>
  </sheetViews>
  <sheetFormatPr defaultColWidth="9.00390625" defaultRowHeight="12.75"/>
  <cols>
    <col min="1" max="1" width="40.25390625" style="0" customWidth="1"/>
    <col min="2" max="2" width="11.25390625" style="0" customWidth="1"/>
    <col min="3" max="3" width="15.875" style="0" customWidth="1"/>
    <col min="4" max="4" width="15.375" style="0" customWidth="1"/>
    <col min="5" max="5" width="14.00390625" style="0" customWidth="1"/>
    <col min="6" max="6" width="15.75390625" style="0" customWidth="1"/>
  </cols>
  <sheetData>
    <row r="1" spans="1:6" ht="16.5">
      <c r="A1" s="1"/>
      <c r="B1" s="2" t="s">
        <v>340</v>
      </c>
      <c r="C1" s="1"/>
      <c r="D1" s="1"/>
      <c r="E1" s="1"/>
      <c r="F1" s="1"/>
    </row>
    <row r="2" spans="1:6" ht="34.5" customHeight="1">
      <c r="A2" s="435" t="s">
        <v>522</v>
      </c>
      <c r="B2" s="437" t="s">
        <v>67</v>
      </c>
      <c r="C2" s="433" t="s">
        <v>404</v>
      </c>
      <c r="D2" s="434"/>
      <c r="E2" s="433" t="s">
        <v>429</v>
      </c>
      <c r="F2" s="434"/>
    </row>
    <row r="3" spans="1:6" ht="30.75" customHeight="1">
      <c r="A3" s="436"/>
      <c r="B3" s="438"/>
      <c r="C3" s="3" t="s">
        <v>411</v>
      </c>
      <c r="D3" s="3" t="s">
        <v>412</v>
      </c>
      <c r="E3" s="3" t="s">
        <v>411</v>
      </c>
      <c r="F3" s="3" t="s">
        <v>412</v>
      </c>
    </row>
    <row r="4" spans="1:6" ht="15.75">
      <c r="A4" s="4">
        <v>1</v>
      </c>
      <c r="B4" s="5">
        <v>2</v>
      </c>
      <c r="C4" s="6">
        <v>3</v>
      </c>
      <c r="D4" s="6">
        <v>4</v>
      </c>
      <c r="E4" s="6">
        <v>5</v>
      </c>
      <c r="F4" s="6">
        <v>6</v>
      </c>
    </row>
    <row r="5" spans="1:6" ht="31.5">
      <c r="A5" s="7" t="s">
        <v>798</v>
      </c>
      <c r="B5" s="19" t="s">
        <v>811</v>
      </c>
      <c r="C5" s="22">
        <v>1</v>
      </c>
      <c r="D5" s="26" t="s">
        <v>469</v>
      </c>
      <c r="E5" s="22">
        <v>1</v>
      </c>
      <c r="F5" s="26" t="s">
        <v>469</v>
      </c>
    </row>
    <row r="6" spans="1:6" ht="31.5">
      <c r="A6" s="8" t="s">
        <v>747</v>
      </c>
      <c r="B6" s="16" t="s">
        <v>99</v>
      </c>
      <c r="C6" s="23" t="s">
        <v>469</v>
      </c>
      <c r="D6" s="26" t="s">
        <v>469</v>
      </c>
      <c r="E6" s="23" t="s">
        <v>469</v>
      </c>
      <c r="F6" s="26" t="s">
        <v>469</v>
      </c>
    </row>
    <row r="7" spans="1:6" ht="15.75">
      <c r="A7" s="9" t="s">
        <v>570</v>
      </c>
      <c r="B7" s="16" t="s">
        <v>99</v>
      </c>
      <c r="C7" s="23" t="s">
        <v>469</v>
      </c>
      <c r="D7" s="26" t="s">
        <v>469</v>
      </c>
      <c r="E7" s="23" t="s">
        <v>469</v>
      </c>
      <c r="F7" s="26" t="s">
        <v>469</v>
      </c>
    </row>
    <row r="8" spans="1:6" ht="31.5">
      <c r="A8" s="9" t="s">
        <v>748</v>
      </c>
      <c r="B8" s="16" t="s">
        <v>99</v>
      </c>
      <c r="C8" s="24">
        <v>14</v>
      </c>
      <c r="D8" s="26" t="s">
        <v>469</v>
      </c>
      <c r="E8" s="24">
        <v>14</v>
      </c>
      <c r="F8" s="26" t="s">
        <v>469</v>
      </c>
    </row>
    <row r="9" spans="1:6" ht="15.75">
      <c r="A9" s="9" t="s">
        <v>571</v>
      </c>
      <c r="B9" s="16" t="s">
        <v>99</v>
      </c>
      <c r="C9" s="23" t="s">
        <v>469</v>
      </c>
      <c r="D9" s="26" t="s">
        <v>469</v>
      </c>
      <c r="E9" s="23" t="s">
        <v>469</v>
      </c>
      <c r="F9" s="26" t="s">
        <v>469</v>
      </c>
    </row>
    <row r="10" spans="1:6" ht="47.25">
      <c r="A10" s="9" t="s">
        <v>98</v>
      </c>
      <c r="B10" s="20" t="s">
        <v>812</v>
      </c>
      <c r="C10" s="25">
        <v>400</v>
      </c>
      <c r="D10" s="26" t="s">
        <v>469</v>
      </c>
      <c r="E10" s="25">
        <v>400</v>
      </c>
      <c r="F10" s="26" t="s">
        <v>469</v>
      </c>
    </row>
    <row r="11" spans="1:6" ht="31.5">
      <c r="A11" s="7" t="s">
        <v>845</v>
      </c>
      <c r="B11" s="19" t="s">
        <v>811</v>
      </c>
      <c r="C11" s="24">
        <v>1</v>
      </c>
      <c r="D11" s="26" t="s">
        <v>469</v>
      </c>
      <c r="E11" s="24">
        <v>1</v>
      </c>
      <c r="F11" s="26" t="s">
        <v>469</v>
      </c>
    </row>
    <row r="12" spans="1:6" ht="15.75">
      <c r="A12" s="420" t="s">
        <v>747</v>
      </c>
      <c r="B12" s="16" t="s">
        <v>99</v>
      </c>
      <c r="C12" s="23" t="s">
        <v>469</v>
      </c>
      <c r="D12" s="26" t="s">
        <v>469</v>
      </c>
      <c r="E12" s="23" t="s">
        <v>469</v>
      </c>
      <c r="F12" s="26" t="s">
        <v>469</v>
      </c>
    </row>
    <row r="13" spans="1:6" ht="38.25">
      <c r="A13" s="422"/>
      <c r="B13" s="16" t="s">
        <v>446</v>
      </c>
      <c r="C13" s="23" t="s">
        <v>469</v>
      </c>
      <c r="D13" s="26" t="s">
        <v>469</v>
      </c>
      <c r="E13" s="23" t="s">
        <v>469</v>
      </c>
      <c r="F13" s="26" t="s">
        <v>469</v>
      </c>
    </row>
    <row r="14" spans="1:6" ht="15.75">
      <c r="A14" s="420" t="s">
        <v>570</v>
      </c>
      <c r="B14" s="16" t="s">
        <v>99</v>
      </c>
      <c r="C14" s="23" t="s">
        <v>469</v>
      </c>
      <c r="D14" s="26" t="s">
        <v>469</v>
      </c>
      <c r="E14" s="23" t="s">
        <v>469</v>
      </c>
      <c r="F14" s="26" t="s">
        <v>469</v>
      </c>
    </row>
    <row r="15" spans="1:6" ht="38.25">
      <c r="A15" s="422"/>
      <c r="B15" s="16" t="s">
        <v>447</v>
      </c>
      <c r="C15" s="23" t="s">
        <v>469</v>
      </c>
      <c r="D15" s="26" t="s">
        <v>469</v>
      </c>
      <c r="E15" s="23" t="s">
        <v>469</v>
      </c>
      <c r="F15" s="26" t="s">
        <v>469</v>
      </c>
    </row>
    <row r="16" spans="1:6" ht="15.75">
      <c r="A16" s="420" t="s">
        <v>748</v>
      </c>
      <c r="B16" s="16" t="s">
        <v>99</v>
      </c>
      <c r="C16" s="25">
        <v>14</v>
      </c>
      <c r="D16" s="26" t="s">
        <v>469</v>
      </c>
      <c r="E16" s="25">
        <v>14</v>
      </c>
      <c r="F16" s="26" t="s">
        <v>469</v>
      </c>
    </row>
    <row r="17" spans="1:6" ht="38.25">
      <c r="A17" s="422"/>
      <c r="B17" s="16" t="s">
        <v>448</v>
      </c>
      <c r="C17" s="25">
        <v>13.26</v>
      </c>
      <c r="D17" s="26" t="s">
        <v>469</v>
      </c>
      <c r="E17" s="25">
        <v>13.26</v>
      </c>
      <c r="F17" s="26" t="s">
        <v>469</v>
      </c>
    </row>
    <row r="18" spans="1:6" ht="15.75">
      <c r="A18" s="420" t="s">
        <v>571</v>
      </c>
      <c r="B18" s="16" t="s">
        <v>99</v>
      </c>
      <c r="C18" s="26"/>
      <c r="D18" s="26" t="s">
        <v>469</v>
      </c>
      <c r="E18" s="26"/>
      <c r="F18" s="26" t="s">
        <v>469</v>
      </c>
    </row>
    <row r="19" spans="1:6" ht="38.25">
      <c r="A19" s="422"/>
      <c r="B19" s="16" t="s">
        <v>449</v>
      </c>
      <c r="C19" s="26"/>
      <c r="D19" s="26" t="s">
        <v>469</v>
      </c>
      <c r="E19" s="26"/>
      <c r="F19" s="26" t="s">
        <v>469</v>
      </c>
    </row>
    <row r="20" spans="1:6" ht="63">
      <c r="A20" s="9" t="s">
        <v>125</v>
      </c>
      <c r="B20" s="20" t="s">
        <v>812</v>
      </c>
      <c r="C20" s="24">
        <v>400</v>
      </c>
      <c r="D20" s="26" t="s">
        <v>469</v>
      </c>
      <c r="E20" s="24">
        <v>400</v>
      </c>
      <c r="F20" s="26" t="s">
        <v>469</v>
      </c>
    </row>
    <row r="21" spans="1:6" ht="15.75">
      <c r="A21" s="420" t="s">
        <v>801</v>
      </c>
      <c r="B21" s="19" t="s">
        <v>811</v>
      </c>
      <c r="C21" s="23" t="s">
        <v>469</v>
      </c>
      <c r="D21" s="26" t="s">
        <v>469</v>
      </c>
      <c r="E21" s="23" t="s">
        <v>469</v>
      </c>
      <c r="F21" s="26" t="s">
        <v>469</v>
      </c>
    </row>
    <row r="22" spans="1:6" ht="38.25">
      <c r="A22" s="422"/>
      <c r="B22" s="21" t="s">
        <v>812</v>
      </c>
      <c r="C22" s="23" t="s">
        <v>469</v>
      </c>
      <c r="D22" s="341" t="s">
        <v>469</v>
      </c>
      <c r="E22" s="23" t="s">
        <v>469</v>
      </c>
      <c r="F22" s="341" t="s">
        <v>469</v>
      </c>
    </row>
    <row r="23" spans="1:6" ht="62.25" customHeight="1">
      <c r="A23" s="9" t="s">
        <v>809</v>
      </c>
      <c r="B23" s="16" t="s">
        <v>799</v>
      </c>
      <c r="C23" s="27" t="s">
        <v>469</v>
      </c>
      <c r="D23" s="26" t="s">
        <v>469</v>
      </c>
      <c r="E23" s="27" t="s">
        <v>469</v>
      </c>
      <c r="F23" s="26" t="s">
        <v>469</v>
      </c>
    </row>
    <row r="24" spans="1:6" ht="15.75">
      <c r="A24" s="420" t="s">
        <v>810</v>
      </c>
      <c r="B24" s="16" t="s">
        <v>811</v>
      </c>
      <c r="C24" s="25">
        <v>1</v>
      </c>
      <c r="D24" s="26" t="s">
        <v>469</v>
      </c>
      <c r="E24" s="25">
        <v>1</v>
      </c>
      <c r="F24" s="26" t="s">
        <v>469</v>
      </c>
    </row>
    <row r="25" spans="1:6" ht="48" customHeight="1">
      <c r="A25" s="422"/>
      <c r="B25" s="16" t="s">
        <v>800</v>
      </c>
      <c r="C25" s="25">
        <v>23.3</v>
      </c>
      <c r="D25" s="26" t="s">
        <v>469</v>
      </c>
      <c r="E25" s="25">
        <v>23.3</v>
      </c>
      <c r="F25" s="26" t="s">
        <v>469</v>
      </c>
    </row>
    <row r="26" spans="1:6" ht="63">
      <c r="A26" s="12" t="s">
        <v>749</v>
      </c>
      <c r="B26" s="17" t="s">
        <v>814</v>
      </c>
      <c r="C26" s="22">
        <v>49.26</v>
      </c>
      <c r="D26" s="233" t="s">
        <v>469</v>
      </c>
      <c r="E26" s="22">
        <v>49.26</v>
      </c>
      <c r="F26" s="233" t="s">
        <v>469</v>
      </c>
    </row>
    <row r="27" spans="1:6" ht="15.75">
      <c r="A27" s="14" t="s">
        <v>410</v>
      </c>
      <c r="B27" s="16"/>
      <c r="C27" s="28"/>
      <c r="D27" s="28"/>
      <c r="E27" s="28"/>
      <c r="F27" s="28"/>
    </row>
    <row r="28" spans="1:6" ht="63">
      <c r="A28" s="15" t="s">
        <v>750</v>
      </c>
      <c r="B28" s="17" t="s">
        <v>814</v>
      </c>
      <c r="C28" s="22">
        <v>13.26</v>
      </c>
      <c r="D28" s="233" t="s">
        <v>469</v>
      </c>
      <c r="E28" s="22">
        <v>13.26</v>
      </c>
      <c r="F28" s="233" t="s">
        <v>469</v>
      </c>
    </row>
    <row r="29" spans="1:6" ht="15.75">
      <c r="A29" s="9" t="s">
        <v>116</v>
      </c>
      <c r="B29" s="18"/>
      <c r="C29" s="28"/>
      <c r="D29" s="28"/>
      <c r="E29" s="28"/>
      <c r="F29" s="28"/>
    </row>
    <row r="30" spans="1:6" ht="38.25">
      <c r="A30" s="15" t="s">
        <v>803</v>
      </c>
      <c r="B30" s="17" t="s">
        <v>814</v>
      </c>
      <c r="C30" s="22">
        <v>1.89</v>
      </c>
      <c r="D30" s="233" t="s">
        <v>469</v>
      </c>
      <c r="E30" s="22">
        <v>1.89</v>
      </c>
      <c r="F30" s="233" t="s">
        <v>469</v>
      </c>
    </row>
    <row r="31" spans="1:6" ht="38.25">
      <c r="A31" s="15" t="s">
        <v>802</v>
      </c>
      <c r="B31" s="17" t="s">
        <v>814</v>
      </c>
      <c r="C31" s="22">
        <v>1.89</v>
      </c>
      <c r="D31" s="233" t="s">
        <v>469</v>
      </c>
      <c r="E31" s="22">
        <v>1.89</v>
      </c>
      <c r="F31" s="233" t="s">
        <v>469</v>
      </c>
    </row>
    <row r="32" spans="1:6" ht="38.25">
      <c r="A32" s="15" t="s">
        <v>804</v>
      </c>
      <c r="B32" s="17" t="s">
        <v>814</v>
      </c>
      <c r="C32" s="23" t="s">
        <v>469</v>
      </c>
      <c r="D32" s="233" t="s">
        <v>469</v>
      </c>
      <c r="E32" s="23" t="s">
        <v>469</v>
      </c>
      <c r="F32" s="233" t="s">
        <v>469</v>
      </c>
    </row>
    <row r="33" spans="1:6" ht="78.75">
      <c r="A33" s="15" t="s">
        <v>751</v>
      </c>
      <c r="B33" s="17" t="s">
        <v>814</v>
      </c>
      <c r="C33" s="22">
        <v>24.63</v>
      </c>
      <c r="D33" s="233" t="s">
        <v>469</v>
      </c>
      <c r="E33" s="22">
        <v>24.63</v>
      </c>
      <c r="F33" s="233" t="s">
        <v>469</v>
      </c>
    </row>
    <row r="34" spans="1:6" ht="15.75">
      <c r="A34" s="9" t="s">
        <v>116</v>
      </c>
      <c r="B34" s="16"/>
      <c r="C34" s="28"/>
      <c r="D34" s="28"/>
      <c r="E34" s="28"/>
      <c r="F34" s="28"/>
    </row>
    <row r="35" spans="1:6" ht="38.25">
      <c r="A35" s="15" t="s">
        <v>805</v>
      </c>
      <c r="B35" s="17" t="s">
        <v>814</v>
      </c>
      <c r="C35" s="22">
        <v>2.84</v>
      </c>
      <c r="D35" s="233" t="s">
        <v>469</v>
      </c>
      <c r="E35" s="22">
        <v>2.84</v>
      </c>
      <c r="F35" s="233" t="s">
        <v>469</v>
      </c>
    </row>
    <row r="36" spans="1:6" ht="38.25">
      <c r="A36" s="15" t="s">
        <v>806</v>
      </c>
      <c r="B36" s="17" t="s">
        <v>814</v>
      </c>
      <c r="C36" s="22">
        <v>1.89</v>
      </c>
      <c r="D36" s="233" t="s">
        <v>469</v>
      </c>
      <c r="E36" s="22">
        <v>1.89</v>
      </c>
      <c r="F36" s="233" t="s">
        <v>469</v>
      </c>
    </row>
    <row r="37" spans="1:6" ht="38.25">
      <c r="A37" s="15" t="s">
        <v>807</v>
      </c>
      <c r="B37" s="17" t="s">
        <v>814</v>
      </c>
      <c r="C37" s="23" t="s">
        <v>469</v>
      </c>
      <c r="D37" s="233" t="s">
        <v>469</v>
      </c>
      <c r="E37" s="23" t="s">
        <v>469</v>
      </c>
      <c r="F37" s="233" t="s">
        <v>469</v>
      </c>
    </row>
  </sheetData>
  <sheetProtection/>
  <mergeCells count="10">
    <mergeCell ref="C2:D2"/>
    <mergeCell ref="E2:F2"/>
    <mergeCell ref="A21:A22"/>
    <mergeCell ref="A24:A25"/>
    <mergeCell ref="A2:A3"/>
    <mergeCell ref="B2:B3"/>
    <mergeCell ref="A12:A13"/>
    <mergeCell ref="A14:A15"/>
    <mergeCell ref="A16:A17"/>
    <mergeCell ref="A18:A19"/>
  </mergeCells>
  <printOptions/>
  <pageMargins left="0.8" right="0.16" top="0.26" bottom="0.46" header="0.17" footer="0.26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60" workbookViewId="0" topLeftCell="A4">
      <selection activeCell="K23" sqref="K23"/>
    </sheetView>
  </sheetViews>
  <sheetFormatPr defaultColWidth="9.00390625" defaultRowHeight="12.75"/>
  <cols>
    <col min="1" max="1" width="43.125" style="0" customWidth="1"/>
    <col min="2" max="2" width="13.75390625" style="0" customWidth="1"/>
    <col min="3" max="3" width="13.25390625" style="0" customWidth="1"/>
    <col min="4" max="4" width="11.625" style="0" customWidth="1"/>
    <col min="5" max="5" width="12.375" style="0" customWidth="1"/>
    <col min="6" max="6" width="11.875" style="0" customWidth="1"/>
  </cols>
  <sheetData>
    <row r="1" spans="1:6" ht="16.5">
      <c r="A1" s="78"/>
      <c r="B1" s="76" t="s">
        <v>342</v>
      </c>
      <c r="C1" s="126"/>
      <c r="D1" s="126"/>
      <c r="E1" s="126"/>
      <c r="F1" s="126"/>
    </row>
    <row r="2" spans="1:6" ht="31.5" customHeight="1">
      <c r="A2" s="391" t="s">
        <v>522</v>
      </c>
      <c r="B2" s="402" t="s">
        <v>67</v>
      </c>
      <c r="C2" s="423" t="s">
        <v>662</v>
      </c>
      <c r="D2" s="439"/>
      <c r="E2" s="423" t="s">
        <v>657</v>
      </c>
      <c r="F2" s="439"/>
    </row>
    <row r="3" spans="1:6" ht="15.75">
      <c r="A3" s="399"/>
      <c r="B3" s="406"/>
      <c r="C3" s="91" t="s">
        <v>411</v>
      </c>
      <c r="D3" s="91" t="s">
        <v>412</v>
      </c>
      <c r="E3" s="91" t="s">
        <v>411</v>
      </c>
      <c r="F3" s="91" t="s">
        <v>412</v>
      </c>
    </row>
    <row r="4" spans="1:6" ht="15.75">
      <c r="A4" s="4">
        <v>1</v>
      </c>
      <c r="B4" s="4">
        <v>2</v>
      </c>
      <c r="C4" s="128">
        <v>3</v>
      </c>
      <c r="D4" s="129">
        <v>4</v>
      </c>
      <c r="E4" s="129">
        <v>5</v>
      </c>
      <c r="F4" s="129">
        <v>6</v>
      </c>
    </row>
    <row r="5" spans="1:6" ht="15.75">
      <c r="A5" s="369" t="s">
        <v>348</v>
      </c>
      <c r="B5" s="98" t="s">
        <v>817</v>
      </c>
      <c r="C5" s="82" t="s">
        <v>469</v>
      </c>
      <c r="D5" s="82" t="s">
        <v>469</v>
      </c>
      <c r="E5" s="82" t="s">
        <v>469</v>
      </c>
      <c r="F5" s="82" t="s">
        <v>469</v>
      </c>
    </row>
    <row r="6" spans="1:6" ht="15.75">
      <c r="A6" s="418"/>
      <c r="B6" s="98" t="s">
        <v>827</v>
      </c>
      <c r="C6" s="82" t="s">
        <v>469</v>
      </c>
      <c r="D6" s="82" t="s">
        <v>469</v>
      </c>
      <c r="E6" s="82" t="s">
        <v>469</v>
      </c>
      <c r="F6" s="82" t="s">
        <v>469</v>
      </c>
    </row>
    <row r="7" spans="1:6" ht="15.75">
      <c r="A7" s="440" t="s">
        <v>397</v>
      </c>
      <c r="B7" s="98" t="s">
        <v>817</v>
      </c>
      <c r="C7" s="82" t="s">
        <v>469</v>
      </c>
      <c r="D7" s="82" t="s">
        <v>469</v>
      </c>
      <c r="E7" s="82" t="s">
        <v>469</v>
      </c>
      <c r="F7" s="82" t="s">
        <v>469</v>
      </c>
    </row>
    <row r="8" spans="1:6" ht="15.75">
      <c r="A8" s="441"/>
      <c r="B8" s="98" t="s">
        <v>827</v>
      </c>
      <c r="C8" s="82" t="s">
        <v>469</v>
      </c>
      <c r="D8" s="82" t="s">
        <v>469</v>
      </c>
      <c r="E8" s="82" t="s">
        <v>469</v>
      </c>
      <c r="F8" s="82" t="s">
        <v>469</v>
      </c>
    </row>
    <row r="9" spans="1:6" ht="15.75">
      <c r="A9" s="440" t="s">
        <v>398</v>
      </c>
      <c r="B9" s="98" t="s">
        <v>817</v>
      </c>
      <c r="C9" s="82" t="s">
        <v>469</v>
      </c>
      <c r="D9" s="82" t="s">
        <v>469</v>
      </c>
      <c r="E9" s="82" t="s">
        <v>469</v>
      </c>
      <c r="F9" s="82" t="s">
        <v>469</v>
      </c>
    </row>
    <row r="10" spans="1:6" ht="15.75">
      <c r="A10" s="441"/>
      <c r="B10" s="98" t="s">
        <v>345</v>
      </c>
      <c r="C10" s="82" t="s">
        <v>469</v>
      </c>
      <c r="D10" s="82" t="s">
        <v>469</v>
      </c>
      <c r="E10" s="82" t="s">
        <v>469</v>
      </c>
      <c r="F10" s="82" t="s">
        <v>469</v>
      </c>
    </row>
    <row r="11" spans="1:6" ht="15.75">
      <c r="A11" s="444" t="s">
        <v>399</v>
      </c>
      <c r="B11" s="98" t="s">
        <v>817</v>
      </c>
      <c r="C11" s="82" t="s">
        <v>469</v>
      </c>
      <c r="D11" s="82" t="s">
        <v>469</v>
      </c>
      <c r="E11" s="82" t="s">
        <v>469</v>
      </c>
      <c r="F11" s="82" t="s">
        <v>469</v>
      </c>
    </row>
    <row r="12" spans="1:6" ht="15.75">
      <c r="A12" s="444"/>
      <c r="B12" s="98" t="s">
        <v>345</v>
      </c>
      <c r="C12" s="82" t="s">
        <v>469</v>
      </c>
      <c r="D12" s="82" t="s">
        <v>469</v>
      </c>
      <c r="E12" s="82" t="s">
        <v>469</v>
      </c>
      <c r="F12" s="82" t="s">
        <v>469</v>
      </c>
    </row>
    <row r="13" spans="1:6" ht="47.25" customHeight="1">
      <c r="A13" s="66" t="s">
        <v>343</v>
      </c>
      <c r="B13" s="98" t="s">
        <v>344</v>
      </c>
      <c r="C13" s="82" t="s">
        <v>469</v>
      </c>
      <c r="D13" s="82" t="s">
        <v>469</v>
      </c>
      <c r="E13" s="82" t="s">
        <v>469</v>
      </c>
      <c r="F13" s="82" t="s">
        <v>469</v>
      </c>
    </row>
    <row r="14" spans="1:6" ht="15.75">
      <c r="A14" s="444" t="s">
        <v>77</v>
      </c>
      <c r="B14" s="98" t="s">
        <v>817</v>
      </c>
      <c r="C14" s="82" t="s">
        <v>469</v>
      </c>
      <c r="D14" s="82" t="s">
        <v>469</v>
      </c>
      <c r="E14" s="82" t="s">
        <v>469</v>
      </c>
      <c r="F14" s="82" t="s">
        <v>469</v>
      </c>
    </row>
    <row r="15" spans="1:6" ht="15.75">
      <c r="A15" s="444"/>
      <c r="B15" s="98" t="s">
        <v>827</v>
      </c>
      <c r="C15" s="82" t="s">
        <v>469</v>
      </c>
      <c r="D15" s="82" t="s">
        <v>469</v>
      </c>
      <c r="E15" s="82" t="s">
        <v>469</v>
      </c>
      <c r="F15" s="82" t="s">
        <v>469</v>
      </c>
    </row>
    <row r="16" spans="1:6" ht="45.75" customHeight="1">
      <c r="A16" s="66" t="s">
        <v>302</v>
      </c>
      <c r="B16" s="98" t="s">
        <v>346</v>
      </c>
      <c r="C16" s="82" t="s">
        <v>469</v>
      </c>
      <c r="D16" s="82" t="s">
        <v>469</v>
      </c>
      <c r="E16" s="82" t="s">
        <v>469</v>
      </c>
      <c r="F16" s="82" t="s">
        <v>469</v>
      </c>
    </row>
    <row r="17" spans="1:6" ht="15.75">
      <c r="A17" s="440" t="s">
        <v>78</v>
      </c>
      <c r="B17" s="98" t="s">
        <v>817</v>
      </c>
      <c r="C17" s="82" t="s">
        <v>469</v>
      </c>
      <c r="D17" s="82" t="s">
        <v>469</v>
      </c>
      <c r="E17" s="82" t="s">
        <v>469</v>
      </c>
      <c r="F17" s="82" t="s">
        <v>469</v>
      </c>
    </row>
    <row r="18" spans="1:6" ht="15.75">
      <c r="A18" s="441"/>
      <c r="B18" s="98" t="s">
        <v>827</v>
      </c>
      <c r="C18" s="82" t="s">
        <v>469</v>
      </c>
      <c r="D18" s="82" t="s">
        <v>469</v>
      </c>
      <c r="E18" s="82" t="s">
        <v>469</v>
      </c>
      <c r="F18" s="82" t="s">
        <v>469</v>
      </c>
    </row>
    <row r="19" spans="1:6" ht="47.25">
      <c r="A19" s="66" t="s">
        <v>302</v>
      </c>
      <c r="B19" s="98" t="s">
        <v>347</v>
      </c>
      <c r="C19" s="82" t="s">
        <v>469</v>
      </c>
      <c r="D19" s="82" t="s">
        <v>469</v>
      </c>
      <c r="E19" s="82" t="s">
        <v>469</v>
      </c>
      <c r="F19" s="82" t="s">
        <v>469</v>
      </c>
    </row>
    <row r="20" spans="1:6" ht="15.75">
      <c r="A20" s="440" t="s">
        <v>234</v>
      </c>
      <c r="B20" s="98" t="s">
        <v>817</v>
      </c>
      <c r="C20" s="82" t="s">
        <v>469</v>
      </c>
      <c r="D20" s="82" t="s">
        <v>469</v>
      </c>
      <c r="E20" s="82" t="s">
        <v>469</v>
      </c>
      <c r="F20" s="82" t="s">
        <v>469</v>
      </c>
    </row>
    <row r="21" spans="1:6" ht="15.75">
      <c r="A21" s="441"/>
      <c r="B21" s="98" t="s">
        <v>827</v>
      </c>
      <c r="C21" s="82" t="s">
        <v>469</v>
      </c>
      <c r="D21" s="82" t="s">
        <v>469</v>
      </c>
      <c r="E21" s="82" t="s">
        <v>469</v>
      </c>
      <c r="F21" s="82" t="s">
        <v>469</v>
      </c>
    </row>
    <row r="22" spans="1:6" ht="48" customHeight="1">
      <c r="A22" s="15" t="s">
        <v>302</v>
      </c>
      <c r="B22" s="98" t="s">
        <v>346</v>
      </c>
      <c r="C22" s="82" t="s">
        <v>469</v>
      </c>
      <c r="D22" s="82" t="s">
        <v>469</v>
      </c>
      <c r="E22" s="82" t="s">
        <v>469</v>
      </c>
      <c r="F22" s="82" t="s">
        <v>469</v>
      </c>
    </row>
    <row r="23" spans="1:6" ht="63">
      <c r="A23" s="12" t="s">
        <v>752</v>
      </c>
      <c r="B23" s="98" t="s">
        <v>818</v>
      </c>
      <c r="C23" s="99">
        <v>378</v>
      </c>
      <c r="D23" s="82" t="s">
        <v>469</v>
      </c>
      <c r="E23" s="99">
        <v>372</v>
      </c>
      <c r="F23" s="82" t="s">
        <v>469</v>
      </c>
    </row>
    <row r="24" spans="1:6" ht="15.75">
      <c r="A24" s="12" t="s">
        <v>116</v>
      </c>
      <c r="B24" s="98"/>
      <c r="C24" s="107"/>
      <c r="D24" s="107"/>
      <c r="E24" s="107"/>
      <c r="F24" s="107"/>
    </row>
    <row r="25" spans="1:6" ht="15.75">
      <c r="A25" s="15" t="s">
        <v>157</v>
      </c>
      <c r="B25" s="98" t="s">
        <v>818</v>
      </c>
      <c r="C25" s="99">
        <v>99</v>
      </c>
      <c r="D25" s="82" t="s">
        <v>469</v>
      </c>
      <c r="E25" s="99">
        <v>97</v>
      </c>
      <c r="F25" s="82" t="s">
        <v>469</v>
      </c>
    </row>
    <row r="26" spans="1:6" ht="15.75">
      <c r="A26" s="130" t="s">
        <v>158</v>
      </c>
      <c r="B26" s="98" t="s">
        <v>818</v>
      </c>
      <c r="C26" s="99">
        <v>144</v>
      </c>
      <c r="D26" s="82" t="s">
        <v>469</v>
      </c>
      <c r="E26" s="99">
        <v>141</v>
      </c>
      <c r="F26" s="82" t="s">
        <v>469</v>
      </c>
    </row>
    <row r="27" spans="1:6" ht="31.5">
      <c r="A27" s="15" t="s">
        <v>126</v>
      </c>
      <c r="B27" s="98" t="s">
        <v>818</v>
      </c>
      <c r="C27" s="99">
        <v>135</v>
      </c>
      <c r="D27" s="82" t="s">
        <v>469</v>
      </c>
      <c r="E27" s="99">
        <v>134</v>
      </c>
      <c r="F27" s="82" t="s">
        <v>469</v>
      </c>
    </row>
    <row r="28" spans="1:6" ht="15.75">
      <c r="A28" s="442" t="s">
        <v>303</v>
      </c>
      <c r="B28" s="98" t="s">
        <v>817</v>
      </c>
      <c r="C28" s="38" t="s">
        <v>469</v>
      </c>
      <c r="D28" s="82" t="s">
        <v>469</v>
      </c>
      <c r="E28" s="38" t="s">
        <v>469</v>
      </c>
      <c r="F28" s="82" t="s">
        <v>469</v>
      </c>
    </row>
    <row r="29" spans="1:6" ht="15.75">
      <c r="A29" s="443"/>
      <c r="B29" s="98" t="s">
        <v>827</v>
      </c>
      <c r="C29" s="38" t="s">
        <v>469</v>
      </c>
      <c r="D29" s="82" t="s">
        <v>469</v>
      </c>
      <c r="E29" s="38" t="s">
        <v>469</v>
      </c>
      <c r="F29" s="82" t="s">
        <v>469</v>
      </c>
    </row>
    <row r="30" spans="1:6" ht="47.25">
      <c r="A30" s="66" t="s">
        <v>753</v>
      </c>
      <c r="B30" s="98" t="s">
        <v>818</v>
      </c>
      <c r="C30" s="99">
        <v>2389</v>
      </c>
      <c r="D30" s="82" t="s">
        <v>469</v>
      </c>
      <c r="E30" s="99">
        <v>2257</v>
      </c>
      <c r="F30" s="82" t="s">
        <v>469</v>
      </c>
    </row>
  </sheetData>
  <sheetProtection/>
  <mergeCells count="12">
    <mergeCell ref="A20:A21"/>
    <mergeCell ref="A28:A29"/>
    <mergeCell ref="A5:A6"/>
    <mergeCell ref="A7:A8"/>
    <mergeCell ref="A9:A10"/>
    <mergeCell ref="A11:A12"/>
    <mergeCell ref="A14:A15"/>
    <mergeCell ref="A17:A18"/>
    <mergeCell ref="A2:A3"/>
    <mergeCell ref="B2:B3"/>
    <mergeCell ref="C2:D2"/>
    <mergeCell ref="E2:F2"/>
  </mergeCells>
  <printOptions/>
  <pageMargins left="0.31" right="0.17" top="0.56" bottom="0.41" header="0.47" footer="0.3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workbookViewId="0" topLeftCell="A1">
      <selection activeCell="L3" sqref="L3"/>
    </sheetView>
  </sheetViews>
  <sheetFormatPr defaultColWidth="9.00390625" defaultRowHeight="12.75"/>
  <cols>
    <col min="1" max="1" width="40.375" style="0" customWidth="1"/>
    <col min="2" max="2" width="12.75390625" style="0" customWidth="1"/>
    <col min="3" max="3" width="13.625" style="0" customWidth="1"/>
    <col min="4" max="4" width="16.375" style="0" customWidth="1"/>
    <col min="5" max="5" width="15.00390625" style="0" customWidth="1"/>
    <col min="6" max="6" width="15.125" style="0" customWidth="1"/>
  </cols>
  <sheetData>
    <row r="1" spans="1:6" ht="16.5">
      <c r="A1" s="1"/>
      <c r="B1" s="76" t="s">
        <v>349</v>
      </c>
      <c r="C1" s="90"/>
      <c r="D1" s="90"/>
      <c r="E1" s="90"/>
      <c r="F1" s="90"/>
    </row>
    <row r="2" spans="1:6" ht="15.75">
      <c r="A2" s="391" t="s">
        <v>522</v>
      </c>
      <c r="B2" s="402" t="s">
        <v>67</v>
      </c>
      <c r="C2" s="416" t="s">
        <v>656</v>
      </c>
      <c r="D2" s="384"/>
      <c r="E2" s="416" t="s">
        <v>657</v>
      </c>
      <c r="F2" s="384"/>
    </row>
    <row r="3" spans="1:6" ht="47.25">
      <c r="A3" s="399"/>
      <c r="B3" s="406"/>
      <c r="C3" s="91" t="s">
        <v>257</v>
      </c>
      <c r="D3" s="92" t="s">
        <v>159</v>
      </c>
      <c r="E3" s="91" t="s">
        <v>257</v>
      </c>
      <c r="F3" s="92" t="s">
        <v>159</v>
      </c>
    </row>
    <row r="4" spans="1:6" ht="15.75">
      <c r="A4" s="93">
        <v>1</v>
      </c>
      <c r="B4" s="94">
        <v>2</v>
      </c>
      <c r="C4" s="95">
        <v>3</v>
      </c>
      <c r="D4" s="96">
        <v>4</v>
      </c>
      <c r="E4" s="97">
        <v>5</v>
      </c>
      <c r="F4" s="96">
        <v>6</v>
      </c>
    </row>
    <row r="5" spans="1:6" ht="15.75">
      <c r="A5" s="445" t="s">
        <v>821</v>
      </c>
      <c r="B5" s="98" t="s">
        <v>817</v>
      </c>
      <c r="C5" s="44">
        <v>1</v>
      </c>
      <c r="D5" s="82" t="s">
        <v>469</v>
      </c>
      <c r="E5" s="44">
        <v>1</v>
      </c>
      <c r="F5" s="82" t="s">
        <v>469</v>
      </c>
    </row>
    <row r="6" spans="1:6" ht="15.75">
      <c r="A6" s="431"/>
      <c r="B6" s="98" t="s">
        <v>827</v>
      </c>
      <c r="C6" s="44">
        <v>150</v>
      </c>
      <c r="D6" s="82" t="s">
        <v>469</v>
      </c>
      <c r="E6" s="44">
        <v>150</v>
      </c>
      <c r="F6" s="82" t="s">
        <v>469</v>
      </c>
    </row>
    <row r="7" spans="1:6" ht="15.75">
      <c r="A7" s="66" t="s">
        <v>60</v>
      </c>
      <c r="B7" s="98" t="s">
        <v>817</v>
      </c>
      <c r="C7" s="38"/>
      <c r="D7" s="82" t="s">
        <v>469</v>
      </c>
      <c r="E7" s="38"/>
      <c r="F7" s="82" t="s">
        <v>469</v>
      </c>
    </row>
    <row r="8" spans="1:6" ht="31.5">
      <c r="A8" s="66" t="s">
        <v>822</v>
      </c>
      <c r="B8" s="98" t="s">
        <v>817</v>
      </c>
      <c r="C8" s="44">
        <v>1</v>
      </c>
      <c r="D8" s="82" t="s">
        <v>469</v>
      </c>
      <c r="E8" s="44">
        <v>1</v>
      </c>
      <c r="F8" s="82" t="s">
        <v>469</v>
      </c>
    </row>
    <row r="9" spans="1:6" ht="15.75">
      <c r="A9" s="66" t="s">
        <v>823</v>
      </c>
      <c r="B9" s="98" t="s">
        <v>818</v>
      </c>
      <c r="C9" s="44">
        <v>782</v>
      </c>
      <c r="D9" s="82" t="s">
        <v>469</v>
      </c>
      <c r="E9" s="44">
        <v>819</v>
      </c>
      <c r="F9" s="82" t="s">
        <v>469</v>
      </c>
    </row>
    <row r="10" spans="1:6" ht="15.75">
      <c r="A10" s="66" t="s">
        <v>824</v>
      </c>
      <c r="B10" s="98" t="s">
        <v>808</v>
      </c>
      <c r="C10" s="44">
        <v>0.007</v>
      </c>
      <c r="D10" s="82" t="s">
        <v>469</v>
      </c>
      <c r="E10" s="44">
        <v>0.007755</v>
      </c>
      <c r="F10" s="82" t="s">
        <v>469</v>
      </c>
    </row>
    <row r="11" spans="1:6" ht="47.25">
      <c r="A11" s="66" t="s">
        <v>262</v>
      </c>
      <c r="B11" s="98" t="s">
        <v>817</v>
      </c>
      <c r="C11" s="82" t="s">
        <v>469</v>
      </c>
      <c r="D11" s="82" t="s">
        <v>469</v>
      </c>
      <c r="E11" s="82" t="s">
        <v>469</v>
      </c>
      <c r="F11" s="82" t="s">
        <v>469</v>
      </c>
    </row>
    <row r="12" spans="1:6" ht="15.75">
      <c r="A12" s="66" t="s">
        <v>572</v>
      </c>
      <c r="B12" s="98" t="s">
        <v>818</v>
      </c>
      <c r="C12" s="82" t="s">
        <v>469</v>
      </c>
      <c r="D12" s="82" t="s">
        <v>469</v>
      </c>
      <c r="E12" s="82" t="s">
        <v>469</v>
      </c>
      <c r="F12" s="82" t="s">
        <v>469</v>
      </c>
    </row>
    <row r="13" spans="1:6" ht="15.75">
      <c r="A13" s="66" t="s">
        <v>379</v>
      </c>
      <c r="B13" s="98" t="s">
        <v>817</v>
      </c>
      <c r="C13" s="82" t="s">
        <v>469</v>
      </c>
      <c r="D13" s="82" t="s">
        <v>469</v>
      </c>
      <c r="E13" s="82" t="s">
        <v>469</v>
      </c>
      <c r="F13" s="82" t="s">
        <v>469</v>
      </c>
    </row>
    <row r="14" spans="1:6" ht="31.5">
      <c r="A14" s="66" t="s">
        <v>380</v>
      </c>
      <c r="B14" s="98" t="s">
        <v>817</v>
      </c>
      <c r="C14" s="68">
        <v>33</v>
      </c>
      <c r="D14" s="82" t="s">
        <v>469</v>
      </c>
      <c r="E14" s="68">
        <v>33</v>
      </c>
      <c r="F14" s="82" t="s">
        <v>469</v>
      </c>
    </row>
    <row r="15" spans="1:6" ht="15.75">
      <c r="A15" s="66" t="s">
        <v>116</v>
      </c>
      <c r="B15" s="98"/>
      <c r="C15" s="82" t="s">
        <v>469</v>
      </c>
      <c r="D15" s="82" t="s">
        <v>469</v>
      </c>
      <c r="E15" s="82" t="s">
        <v>469</v>
      </c>
      <c r="F15" s="82" t="s">
        <v>469</v>
      </c>
    </row>
    <row r="16" spans="1:6" ht="15.75">
      <c r="A16" s="66" t="s">
        <v>573</v>
      </c>
      <c r="B16" s="98" t="s">
        <v>817</v>
      </c>
      <c r="C16" s="68">
        <v>23</v>
      </c>
      <c r="D16" s="82" t="s">
        <v>469</v>
      </c>
      <c r="E16" s="68">
        <v>23</v>
      </c>
      <c r="F16" s="82" t="s">
        <v>469</v>
      </c>
    </row>
    <row r="17" spans="1:6" ht="15.75">
      <c r="A17" s="66" t="s">
        <v>574</v>
      </c>
      <c r="B17" s="98" t="s">
        <v>817</v>
      </c>
      <c r="C17" s="68">
        <v>7</v>
      </c>
      <c r="D17" s="82" t="s">
        <v>469</v>
      </c>
      <c r="E17" s="68">
        <v>7</v>
      </c>
      <c r="F17" s="82" t="s">
        <v>469</v>
      </c>
    </row>
    <row r="18" spans="1:6" ht="15.75">
      <c r="A18" s="66" t="s">
        <v>575</v>
      </c>
      <c r="B18" s="98" t="s">
        <v>817</v>
      </c>
      <c r="C18" s="82" t="s">
        <v>469</v>
      </c>
      <c r="D18" s="82" t="s">
        <v>469</v>
      </c>
      <c r="E18" s="82" t="s">
        <v>469</v>
      </c>
      <c r="F18" s="82" t="s">
        <v>469</v>
      </c>
    </row>
    <row r="19" spans="1:6" ht="15.75">
      <c r="A19" s="66" t="s">
        <v>381</v>
      </c>
      <c r="B19" s="98" t="s">
        <v>817</v>
      </c>
      <c r="C19" s="82" t="s">
        <v>469</v>
      </c>
      <c r="D19" s="82" t="s">
        <v>469</v>
      </c>
      <c r="E19" s="82" t="s">
        <v>469</v>
      </c>
      <c r="F19" s="82" t="s">
        <v>469</v>
      </c>
    </row>
    <row r="20" spans="1:6" ht="15.75">
      <c r="A20" s="66" t="s">
        <v>382</v>
      </c>
      <c r="B20" s="98" t="s">
        <v>817</v>
      </c>
      <c r="C20" s="82" t="s">
        <v>469</v>
      </c>
      <c r="D20" s="82" t="s">
        <v>469</v>
      </c>
      <c r="E20" s="82" t="s">
        <v>469</v>
      </c>
      <c r="F20" s="82" t="s">
        <v>469</v>
      </c>
    </row>
    <row r="21" spans="1:6" ht="15.75">
      <c r="A21" s="66" t="s">
        <v>383</v>
      </c>
      <c r="B21" s="98" t="s">
        <v>818</v>
      </c>
      <c r="C21" s="82" t="s">
        <v>469</v>
      </c>
      <c r="D21" s="82" t="s">
        <v>469</v>
      </c>
      <c r="E21" s="82" t="s">
        <v>469</v>
      </c>
      <c r="F21" s="82" t="s">
        <v>469</v>
      </c>
    </row>
  </sheetData>
  <sheetProtection/>
  <mergeCells count="5">
    <mergeCell ref="E2:F2"/>
    <mergeCell ref="A5:A6"/>
    <mergeCell ref="A2:A3"/>
    <mergeCell ref="B2:B3"/>
    <mergeCell ref="C2:D2"/>
  </mergeCells>
  <dataValidations count="1">
    <dataValidation operator="greaterThan" allowBlank="1" errorTitle="Ошибка" error="Введите правильное значение." sqref="C5:C21"/>
  </dataValidations>
  <printOptions/>
  <pageMargins left="0.8" right="0.16" top="0.62" bottom="1" header="0.5" footer="0.5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60" workbookViewId="0" topLeftCell="A1">
      <selection activeCell="E38" sqref="E38"/>
    </sheetView>
  </sheetViews>
  <sheetFormatPr defaultColWidth="9.00390625" defaultRowHeight="12.75"/>
  <cols>
    <col min="1" max="1" width="43.125" style="0" customWidth="1"/>
    <col min="2" max="2" width="12.125" style="0" customWidth="1"/>
    <col min="3" max="3" width="14.375" style="0" customWidth="1"/>
    <col min="4" max="4" width="17.375" style="0" customWidth="1"/>
    <col min="5" max="5" width="13.25390625" style="0" customWidth="1"/>
    <col min="6" max="6" width="15.875" style="0" customWidth="1"/>
  </cols>
  <sheetData>
    <row r="1" spans="1:6" ht="16.5">
      <c r="A1" s="78"/>
      <c r="B1" s="76" t="s">
        <v>633</v>
      </c>
      <c r="C1" s="77"/>
      <c r="D1" s="77"/>
      <c r="E1" s="77"/>
      <c r="F1" s="77"/>
    </row>
    <row r="2" spans="1:6" ht="15.75">
      <c r="A2" s="391" t="s">
        <v>522</v>
      </c>
      <c r="B2" s="402" t="s">
        <v>67</v>
      </c>
      <c r="C2" s="416">
        <v>2011</v>
      </c>
      <c r="D2" s="384"/>
      <c r="E2" s="416">
        <v>2012</v>
      </c>
      <c r="F2" s="384"/>
    </row>
    <row r="3" spans="1:6" ht="15.75">
      <c r="A3" s="391"/>
      <c r="B3" s="406"/>
      <c r="C3" s="91" t="s">
        <v>819</v>
      </c>
      <c r="D3" s="91" t="s">
        <v>820</v>
      </c>
      <c r="E3" s="91" t="s">
        <v>257</v>
      </c>
      <c r="F3" s="91" t="s">
        <v>820</v>
      </c>
    </row>
    <row r="4" spans="1:6" ht="15.75">
      <c r="A4" s="304">
        <v>1</v>
      </c>
      <c r="B4" s="304">
        <v>2</v>
      </c>
      <c r="C4" s="97">
        <v>3</v>
      </c>
      <c r="D4" s="97">
        <v>4</v>
      </c>
      <c r="E4" s="97">
        <v>5</v>
      </c>
      <c r="F4" s="97">
        <v>6</v>
      </c>
    </row>
    <row r="5" spans="1:6" ht="31.5">
      <c r="A5" s="200" t="s">
        <v>754</v>
      </c>
      <c r="B5" s="180" t="s">
        <v>818</v>
      </c>
      <c r="C5" s="238">
        <v>992</v>
      </c>
      <c r="D5" s="82" t="s">
        <v>469</v>
      </c>
      <c r="E5" s="238">
        <v>1012</v>
      </c>
      <c r="F5" s="82" t="s">
        <v>469</v>
      </c>
    </row>
    <row r="6" spans="1:6" ht="15.75">
      <c r="A6" s="200" t="s">
        <v>576</v>
      </c>
      <c r="B6" s="180" t="s">
        <v>818</v>
      </c>
      <c r="C6" s="238">
        <v>280</v>
      </c>
      <c r="D6" s="82" t="s">
        <v>469</v>
      </c>
      <c r="E6" s="238">
        <v>293</v>
      </c>
      <c r="F6" s="82" t="s">
        <v>469</v>
      </c>
    </row>
    <row r="7" spans="1:6" ht="31.5">
      <c r="A7" s="200" t="s">
        <v>328</v>
      </c>
      <c r="B7" s="180" t="s">
        <v>818</v>
      </c>
      <c r="C7" s="238">
        <v>6</v>
      </c>
      <c r="D7" s="82" t="s">
        <v>469</v>
      </c>
      <c r="E7" s="238">
        <v>6</v>
      </c>
      <c r="F7" s="82" t="s">
        <v>469</v>
      </c>
    </row>
    <row r="8" spans="1:6" ht="47.25">
      <c r="A8" s="200" t="s">
        <v>839</v>
      </c>
      <c r="B8" s="180" t="s">
        <v>818</v>
      </c>
      <c r="C8" s="68">
        <v>10</v>
      </c>
      <c r="D8" s="82" t="s">
        <v>469</v>
      </c>
      <c r="E8" s="68">
        <v>4</v>
      </c>
      <c r="F8" s="82" t="s">
        <v>469</v>
      </c>
    </row>
    <row r="9" spans="1:6" ht="31.5">
      <c r="A9" s="305" t="s">
        <v>755</v>
      </c>
      <c r="B9" s="180" t="s">
        <v>817</v>
      </c>
      <c r="C9" s="82" t="s">
        <v>469</v>
      </c>
      <c r="D9" s="82" t="s">
        <v>469</v>
      </c>
      <c r="E9" s="82" t="s">
        <v>469</v>
      </c>
      <c r="F9" s="82" t="s">
        <v>469</v>
      </c>
    </row>
    <row r="10" spans="1:6" ht="15.75">
      <c r="A10" s="305" t="s">
        <v>577</v>
      </c>
      <c r="B10" s="39"/>
      <c r="C10" s="167"/>
      <c r="D10" s="167"/>
      <c r="E10" s="167"/>
      <c r="F10" s="167"/>
    </row>
    <row r="11" spans="1:6" ht="15.75">
      <c r="A11" s="305" t="s">
        <v>579</v>
      </c>
      <c r="B11" s="180" t="s">
        <v>817</v>
      </c>
      <c r="C11" s="82" t="s">
        <v>469</v>
      </c>
      <c r="D11" s="82" t="s">
        <v>469</v>
      </c>
      <c r="E11" s="82" t="s">
        <v>469</v>
      </c>
      <c r="F11" s="82" t="s">
        <v>469</v>
      </c>
    </row>
    <row r="12" spans="1:6" ht="31.5">
      <c r="A12" s="305" t="s">
        <v>578</v>
      </c>
      <c r="B12" s="180" t="s">
        <v>817</v>
      </c>
      <c r="C12" s="82" t="s">
        <v>469</v>
      </c>
      <c r="D12" s="82" t="s">
        <v>469</v>
      </c>
      <c r="E12" s="82" t="s">
        <v>469</v>
      </c>
      <c r="F12" s="82" t="s">
        <v>469</v>
      </c>
    </row>
    <row r="13" spans="1:6" ht="15.75">
      <c r="A13" s="305" t="s">
        <v>580</v>
      </c>
      <c r="B13" s="180" t="s">
        <v>817</v>
      </c>
      <c r="C13" s="82" t="s">
        <v>469</v>
      </c>
      <c r="D13" s="82" t="s">
        <v>469</v>
      </c>
      <c r="E13" s="82" t="s">
        <v>469</v>
      </c>
      <c r="F13" s="82" t="s">
        <v>469</v>
      </c>
    </row>
    <row r="14" spans="1:6" ht="15.75">
      <c r="A14" s="305" t="s">
        <v>783</v>
      </c>
      <c r="B14" s="180" t="s">
        <v>818</v>
      </c>
      <c r="C14" s="82" t="s">
        <v>469</v>
      </c>
      <c r="D14" s="82" t="s">
        <v>469</v>
      </c>
      <c r="E14" s="82" t="s">
        <v>469</v>
      </c>
      <c r="F14" s="82" t="s">
        <v>469</v>
      </c>
    </row>
    <row r="15" spans="1:6" ht="15.75">
      <c r="A15" s="305" t="s">
        <v>577</v>
      </c>
      <c r="B15" s="39"/>
      <c r="C15" s="167"/>
      <c r="D15" s="167"/>
      <c r="E15" s="167"/>
      <c r="F15" s="167"/>
    </row>
    <row r="16" spans="1:6" ht="15.75">
      <c r="A16" s="305" t="s">
        <v>579</v>
      </c>
      <c r="B16" s="180" t="s">
        <v>818</v>
      </c>
      <c r="C16" s="82" t="s">
        <v>469</v>
      </c>
      <c r="D16" s="82" t="s">
        <v>469</v>
      </c>
      <c r="E16" s="82" t="s">
        <v>469</v>
      </c>
      <c r="F16" s="82" t="s">
        <v>469</v>
      </c>
    </row>
    <row r="17" spans="1:6" ht="31.5">
      <c r="A17" s="305" t="s">
        <v>578</v>
      </c>
      <c r="B17" s="180" t="s">
        <v>818</v>
      </c>
      <c r="C17" s="82" t="s">
        <v>469</v>
      </c>
      <c r="D17" s="82" t="s">
        <v>469</v>
      </c>
      <c r="E17" s="82" t="s">
        <v>469</v>
      </c>
      <c r="F17" s="82" t="s">
        <v>469</v>
      </c>
    </row>
    <row r="18" spans="1:6" ht="15.75">
      <c r="A18" s="305" t="s">
        <v>580</v>
      </c>
      <c r="B18" s="180" t="s">
        <v>818</v>
      </c>
      <c r="C18" s="82" t="s">
        <v>469</v>
      </c>
      <c r="D18" s="82" t="s">
        <v>469</v>
      </c>
      <c r="E18" s="82" t="s">
        <v>469</v>
      </c>
      <c r="F18" s="82" t="s">
        <v>469</v>
      </c>
    </row>
    <row r="19" spans="1:6" ht="15.75">
      <c r="A19" s="201" t="s">
        <v>756</v>
      </c>
      <c r="B19" s="180" t="s">
        <v>817</v>
      </c>
      <c r="C19" s="306">
        <v>10</v>
      </c>
      <c r="D19" s="82" t="s">
        <v>469</v>
      </c>
      <c r="E19" s="306">
        <v>11</v>
      </c>
      <c r="F19" s="254"/>
    </row>
    <row r="20" spans="1:6" ht="15.75">
      <c r="A20" s="305" t="s">
        <v>116</v>
      </c>
      <c r="B20" s="100"/>
      <c r="C20" s="82" t="s">
        <v>469</v>
      </c>
      <c r="D20" s="82" t="s">
        <v>469</v>
      </c>
      <c r="E20" s="82" t="s">
        <v>469</v>
      </c>
      <c r="F20" s="82" t="s">
        <v>469</v>
      </c>
    </row>
    <row r="21" spans="1:6" ht="15.75">
      <c r="A21" s="305" t="s">
        <v>483</v>
      </c>
      <c r="B21" s="180" t="s">
        <v>817</v>
      </c>
      <c r="C21" s="38" t="s">
        <v>469</v>
      </c>
      <c r="D21" s="82" t="s">
        <v>469</v>
      </c>
      <c r="E21" s="38" t="s">
        <v>469</v>
      </c>
      <c r="F21" s="82" t="s">
        <v>469</v>
      </c>
    </row>
    <row r="22" spans="1:6" ht="15.75">
      <c r="A22" s="305" t="s">
        <v>581</v>
      </c>
      <c r="B22" s="180" t="s">
        <v>817</v>
      </c>
      <c r="C22" s="44">
        <v>3</v>
      </c>
      <c r="D22" s="82" t="s">
        <v>469</v>
      </c>
      <c r="E22" s="44">
        <v>3</v>
      </c>
      <c r="F22" s="82" t="s">
        <v>469</v>
      </c>
    </row>
    <row r="23" spans="1:6" ht="15.75">
      <c r="A23" s="305" t="s">
        <v>582</v>
      </c>
      <c r="B23" s="180" t="s">
        <v>817</v>
      </c>
      <c r="C23" s="82" t="s">
        <v>469</v>
      </c>
      <c r="D23" s="82" t="s">
        <v>469</v>
      </c>
      <c r="E23" s="82" t="s">
        <v>469</v>
      </c>
      <c r="F23" s="82" t="s">
        <v>469</v>
      </c>
    </row>
    <row r="24" spans="1:6" ht="15.75">
      <c r="A24" s="305" t="s">
        <v>583</v>
      </c>
      <c r="B24" s="180" t="s">
        <v>817</v>
      </c>
      <c r="C24" s="68">
        <v>6</v>
      </c>
      <c r="D24" s="82" t="s">
        <v>469</v>
      </c>
      <c r="E24" s="68">
        <v>8</v>
      </c>
      <c r="F24" s="82" t="s">
        <v>469</v>
      </c>
    </row>
    <row r="25" spans="1:6" ht="15.75">
      <c r="A25" s="201" t="s">
        <v>634</v>
      </c>
      <c r="B25" s="39"/>
      <c r="C25" s="82" t="s">
        <v>469</v>
      </c>
      <c r="D25" s="82" t="s">
        <v>469</v>
      </c>
      <c r="E25" s="82" t="s">
        <v>469</v>
      </c>
      <c r="F25" s="82" t="s">
        <v>469</v>
      </c>
    </row>
    <row r="26" spans="1:6" ht="15.75">
      <c r="A26" s="305" t="s">
        <v>757</v>
      </c>
      <c r="B26" s="180" t="s">
        <v>818</v>
      </c>
      <c r="C26" s="82" t="s">
        <v>469</v>
      </c>
      <c r="D26" s="82" t="s">
        <v>469</v>
      </c>
      <c r="E26" s="82" t="s">
        <v>469</v>
      </c>
      <c r="F26" s="82" t="s">
        <v>469</v>
      </c>
    </row>
    <row r="27" spans="1:6" ht="15.75">
      <c r="A27" s="305" t="s">
        <v>116</v>
      </c>
      <c r="B27" s="100"/>
      <c r="C27" s="167"/>
      <c r="D27" s="167"/>
      <c r="E27" s="167"/>
      <c r="F27" s="167"/>
    </row>
    <row r="28" spans="1:6" ht="15.75">
      <c r="A28" s="305" t="s">
        <v>584</v>
      </c>
      <c r="B28" s="180" t="s">
        <v>818</v>
      </c>
      <c r="C28" s="82" t="s">
        <v>469</v>
      </c>
      <c r="D28" s="82" t="s">
        <v>469</v>
      </c>
      <c r="E28" s="82" t="s">
        <v>469</v>
      </c>
      <c r="F28" s="82" t="s">
        <v>469</v>
      </c>
    </row>
    <row r="29" spans="1:6" ht="31.5">
      <c r="A29" s="305" t="s">
        <v>585</v>
      </c>
      <c r="B29" s="180" t="s">
        <v>818</v>
      </c>
      <c r="C29" s="82" t="s">
        <v>469</v>
      </c>
      <c r="D29" s="82" t="s">
        <v>469</v>
      </c>
      <c r="E29" s="82" t="s">
        <v>469</v>
      </c>
      <c r="F29" s="82" t="s">
        <v>469</v>
      </c>
    </row>
    <row r="30" spans="1:6" ht="31.5">
      <c r="A30" s="305" t="s">
        <v>758</v>
      </c>
      <c r="B30" s="180" t="s">
        <v>818</v>
      </c>
      <c r="C30" s="82" t="s">
        <v>469</v>
      </c>
      <c r="D30" s="82" t="s">
        <v>469</v>
      </c>
      <c r="E30" s="82" t="s">
        <v>469</v>
      </c>
      <c r="F30" s="82" t="s">
        <v>469</v>
      </c>
    </row>
    <row r="31" spans="1:6" ht="15.75">
      <c r="A31" s="305" t="s">
        <v>442</v>
      </c>
      <c r="B31" s="100"/>
      <c r="C31" s="82" t="s">
        <v>469</v>
      </c>
      <c r="D31" s="82" t="s">
        <v>469</v>
      </c>
      <c r="E31" s="82" t="s">
        <v>469</v>
      </c>
      <c r="F31" s="82" t="s">
        <v>469</v>
      </c>
    </row>
    <row r="32" spans="1:6" ht="15.75">
      <c r="A32" s="305" t="s">
        <v>586</v>
      </c>
      <c r="B32" s="180" t="s">
        <v>818</v>
      </c>
      <c r="C32" s="82" t="s">
        <v>469</v>
      </c>
      <c r="D32" s="82" t="s">
        <v>469</v>
      </c>
      <c r="E32" s="82" t="s">
        <v>469</v>
      </c>
      <c r="F32" s="82" t="s">
        <v>469</v>
      </c>
    </row>
    <row r="33" spans="1:6" ht="15.75">
      <c r="A33" s="305" t="s">
        <v>587</v>
      </c>
      <c r="B33" s="180" t="s">
        <v>818</v>
      </c>
      <c r="C33" s="82" t="s">
        <v>469</v>
      </c>
      <c r="D33" s="82" t="s">
        <v>469</v>
      </c>
      <c r="E33" s="82" t="s">
        <v>469</v>
      </c>
      <c r="F33" s="82" t="s">
        <v>469</v>
      </c>
    </row>
    <row r="34" spans="1:6" ht="47.25">
      <c r="A34" s="305" t="s">
        <v>759</v>
      </c>
      <c r="B34" s="201" t="s">
        <v>385</v>
      </c>
      <c r="C34" s="307">
        <v>600</v>
      </c>
      <c r="D34" s="82" t="s">
        <v>469</v>
      </c>
      <c r="E34" s="307">
        <v>510</v>
      </c>
      <c r="F34" s="82" t="s">
        <v>469</v>
      </c>
    </row>
    <row r="35" spans="1:6" ht="15.75">
      <c r="A35" s="201" t="s">
        <v>116</v>
      </c>
      <c r="B35" s="100"/>
      <c r="C35" s="40"/>
      <c r="D35" s="40"/>
      <c r="E35" s="40"/>
      <c r="F35" s="107"/>
    </row>
    <row r="36" spans="1:6" ht="15.75">
      <c r="A36" s="201" t="s">
        <v>588</v>
      </c>
      <c r="B36" s="201" t="s">
        <v>385</v>
      </c>
      <c r="C36" s="307">
        <v>340</v>
      </c>
      <c r="D36" s="82" t="s">
        <v>469</v>
      </c>
      <c r="E36" s="307">
        <v>510</v>
      </c>
      <c r="F36" s="82" t="s">
        <v>469</v>
      </c>
    </row>
    <row r="37" spans="1:6" ht="31.5">
      <c r="A37" s="200" t="s">
        <v>589</v>
      </c>
      <c r="B37" s="201" t="s">
        <v>385</v>
      </c>
      <c r="C37" s="308">
        <v>140</v>
      </c>
      <c r="D37" s="82" t="s">
        <v>469</v>
      </c>
      <c r="E37" s="308">
        <v>0</v>
      </c>
      <c r="F37" s="82" t="s">
        <v>469</v>
      </c>
    </row>
    <row r="38" spans="1:6" ht="31.5">
      <c r="A38" s="200" t="s">
        <v>590</v>
      </c>
      <c r="B38" s="201" t="s">
        <v>385</v>
      </c>
      <c r="C38" s="82" t="s">
        <v>469</v>
      </c>
      <c r="D38" s="82" t="s">
        <v>469</v>
      </c>
      <c r="E38" s="82" t="s">
        <v>469</v>
      </c>
      <c r="F38" s="82" t="s">
        <v>469</v>
      </c>
    </row>
  </sheetData>
  <sheetProtection/>
  <mergeCells count="4">
    <mergeCell ref="A2:A3"/>
    <mergeCell ref="B2:B3"/>
    <mergeCell ref="C2:D2"/>
    <mergeCell ref="E2:F2"/>
  </mergeCells>
  <printOptions/>
  <pageMargins left="0.17" right="0.16" top="0.22" bottom="0.18" header="0.17" footer="0.17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60" workbookViewId="0" topLeftCell="A1">
      <selection activeCell="E9" sqref="E9"/>
    </sheetView>
  </sheetViews>
  <sheetFormatPr defaultColWidth="9.00390625" defaultRowHeight="12.75"/>
  <cols>
    <col min="2" max="2" width="52.875" style="0" customWidth="1"/>
    <col min="3" max="3" width="14.75390625" style="0" customWidth="1"/>
    <col min="4" max="4" width="12.25390625" style="0" customWidth="1"/>
    <col min="5" max="5" width="15.625" style="0" customWidth="1"/>
    <col min="6" max="6" width="10.125" style="0" customWidth="1"/>
    <col min="7" max="7" width="15.75390625" style="0" customWidth="1"/>
  </cols>
  <sheetData>
    <row r="1" spans="1:7" ht="16.5">
      <c r="A1" s="78"/>
      <c r="B1" s="77"/>
      <c r="C1" s="76" t="s">
        <v>350</v>
      </c>
      <c r="D1" s="77"/>
      <c r="E1" s="77"/>
      <c r="F1" s="77"/>
      <c r="G1" s="77"/>
    </row>
    <row r="2" spans="1:7" ht="15.75">
      <c r="A2" s="452" t="s">
        <v>522</v>
      </c>
      <c r="B2" s="453"/>
      <c r="C2" s="402" t="s">
        <v>67</v>
      </c>
      <c r="D2" s="423" t="s">
        <v>404</v>
      </c>
      <c r="E2" s="439"/>
      <c r="F2" s="423" t="s">
        <v>429</v>
      </c>
      <c r="G2" s="439"/>
    </row>
    <row r="3" spans="1:7" ht="15.75">
      <c r="A3" s="454"/>
      <c r="B3" s="455"/>
      <c r="C3" s="406"/>
      <c r="D3" s="91" t="s">
        <v>819</v>
      </c>
      <c r="E3" s="91" t="s">
        <v>820</v>
      </c>
      <c r="F3" s="91" t="s">
        <v>257</v>
      </c>
      <c r="G3" s="91" t="s">
        <v>820</v>
      </c>
    </row>
    <row r="4" spans="1:7" ht="15.75">
      <c r="A4" s="456">
        <v>1</v>
      </c>
      <c r="B4" s="457"/>
      <c r="C4" s="271">
        <v>2</v>
      </c>
      <c r="D4" s="129">
        <v>3</v>
      </c>
      <c r="E4" s="129">
        <v>4</v>
      </c>
      <c r="F4" s="129">
        <v>5</v>
      </c>
      <c r="G4" s="129">
        <v>6</v>
      </c>
    </row>
    <row r="5" spans="1:7" ht="15.75">
      <c r="A5" s="447" t="s">
        <v>269</v>
      </c>
      <c r="B5" s="448"/>
      <c r="C5" s="13" t="s">
        <v>818</v>
      </c>
      <c r="D5" s="310">
        <v>1623</v>
      </c>
      <c r="E5" s="309" t="s">
        <v>469</v>
      </c>
      <c r="F5" s="310">
        <v>1705</v>
      </c>
      <c r="G5" s="309" t="s">
        <v>469</v>
      </c>
    </row>
    <row r="6" spans="1:7" ht="15.75">
      <c r="A6" s="446" t="s">
        <v>100</v>
      </c>
      <c r="B6" s="446"/>
      <c r="C6" s="13" t="s">
        <v>817</v>
      </c>
      <c r="D6" s="309" t="s">
        <v>469</v>
      </c>
      <c r="E6" s="309" t="s">
        <v>469</v>
      </c>
      <c r="F6" s="310">
        <v>14</v>
      </c>
      <c r="G6" s="309" t="s">
        <v>469</v>
      </c>
    </row>
    <row r="7" spans="1:7" ht="15.75">
      <c r="A7" s="446" t="s">
        <v>316</v>
      </c>
      <c r="B7" s="446"/>
      <c r="C7" s="13" t="s">
        <v>817</v>
      </c>
      <c r="D7" s="309" t="s">
        <v>469</v>
      </c>
      <c r="E7" s="309" t="s">
        <v>469</v>
      </c>
      <c r="F7" s="309" t="s">
        <v>469</v>
      </c>
      <c r="G7" s="309" t="s">
        <v>469</v>
      </c>
    </row>
    <row r="8" spans="1:7" ht="15.75">
      <c r="A8" s="446" t="s">
        <v>317</v>
      </c>
      <c r="B8" s="446"/>
      <c r="C8" s="13" t="s">
        <v>817</v>
      </c>
      <c r="D8" s="309" t="s">
        <v>469</v>
      </c>
      <c r="E8" s="309" t="s">
        <v>469</v>
      </c>
      <c r="F8" s="310">
        <v>26</v>
      </c>
      <c r="G8" s="309" t="s">
        <v>469</v>
      </c>
    </row>
    <row r="9" spans="1:7" ht="15.75">
      <c r="A9" s="446" t="s">
        <v>760</v>
      </c>
      <c r="B9" s="446"/>
      <c r="C9" s="13" t="s">
        <v>818</v>
      </c>
      <c r="D9" s="310">
        <v>26</v>
      </c>
      <c r="E9" s="309" t="s">
        <v>469</v>
      </c>
      <c r="F9" s="310">
        <v>21</v>
      </c>
      <c r="G9" s="309" t="s">
        <v>469</v>
      </c>
    </row>
    <row r="10" spans="1:7" ht="15.75">
      <c r="A10" s="450" t="s">
        <v>785</v>
      </c>
      <c r="B10" s="451"/>
      <c r="C10" s="13" t="s">
        <v>818</v>
      </c>
      <c r="D10" s="309" t="s">
        <v>469</v>
      </c>
      <c r="E10" s="309" t="s">
        <v>469</v>
      </c>
      <c r="F10" s="309" t="s">
        <v>469</v>
      </c>
      <c r="G10" s="309" t="s">
        <v>469</v>
      </c>
    </row>
    <row r="11" spans="1:7" ht="15.75">
      <c r="A11" s="450" t="s">
        <v>351</v>
      </c>
      <c r="B11" s="458"/>
      <c r="C11" s="13"/>
      <c r="D11" s="309" t="s">
        <v>469</v>
      </c>
      <c r="E11" s="309" t="s">
        <v>469</v>
      </c>
      <c r="F11" s="309" t="s">
        <v>469</v>
      </c>
      <c r="G11" s="309" t="s">
        <v>469</v>
      </c>
    </row>
    <row r="12" spans="1:7" ht="15.75">
      <c r="A12" s="449" t="s">
        <v>183</v>
      </c>
      <c r="B12" s="311" t="s">
        <v>268</v>
      </c>
      <c r="C12" s="13" t="s">
        <v>818</v>
      </c>
      <c r="D12" s="309" t="s">
        <v>469</v>
      </c>
      <c r="E12" s="309" t="s">
        <v>469</v>
      </c>
      <c r="F12" s="309" t="s">
        <v>469</v>
      </c>
      <c r="G12" s="309" t="s">
        <v>469</v>
      </c>
    </row>
    <row r="13" spans="1:7" ht="15.75">
      <c r="A13" s="449"/>
      <c r="B13" s="311" t="s">
        <v>270</v>
      </c>
      <c r="C13" s="13" t="s">
        <v>818</v>
      </c>
      <c r="D13" s="309" t="s">
        <v>469</v>
      </c>
      <c r="E13" s="309" t="s">
        <v>469</v>
      </c>
      <c r="F13" s="309" t="s">
        <v>469</v>
      </c>
      <c r="G13" s="309" t="s">
        <v>469</v>
      </c>
    </row>
    <row r="14" spans="1:7" ht="15.75">
      <c r="A14" s="449" t="s">
        <v>44</v>
      </c>
      <c r="B14" s="311" t="s">
        <v>268</v>
      </c>
      <c r="C14" s="13" t="s">
        <v>818</v>
      </c>
      <c r="D14" s="309" t="s">
        <v>469</v>
      </c>
      <c r="E14" s="309" t="s">
        <v>469</v>
      </c>
      <c r="F14" s="309" t="s">
        <v>469</v>
      </c>
      <c r="G14" s="309" t="s">
        <v>469</v>
      </c>
    </row>
    <row r="15" spans="1:7" ht="15.75">
      <c r="A15" s="449"/>
      <c r="B15" s="311" t="s">
        <v>321</v>
      </c>
      <c r="C15" s="13" t="s">
        <v>818</v>
      </c>
      <c r="D15" s="309" t="s">
        <v>469</v>
      </c>
      <c r="E15" s="309" t="s">
        <v>469</v>
      </c>
      <c r="F15" s="309" t="s">
        <v>469</v>
      </c>
      <c r="G15" s="309" t="s">
        <v>469</v>
      </c>
    </row>
    <row r="16" spans="1:7" ht="15.75">
      <c r="A16" s="449" t="s">
        <v>45</v>
      </c>
      <c r="B16" s="311" t="s">
        <v>268</v>
      </c>
      <c r="C16" s="13" t="s">
        <v>818</v>
      </c>
      <c r="D16" s="309" t="s">
        <v>469</v>
      </c>
      <c r="E16" s="309" t="s">
        <v>469</v>
      </c>
      <c r="F16" s="309" t="s">
        <v>469</v>
      </c>
      <c r="G16" s="309" t="s">
        <v>469</v>
      </c>
    </row>
    <row r="17" spans="1:7" ht="15.75">
      <c r="A17" s="449"/>
      <c r="B17" s="311" t="s">
        <v>321</v>
      </c>
      <c r="C17" s="13" t="s">
        <v>818</v>
      </c>
      <c r="D17" s="309" t="s">
        <v>469</v>
      </c>
      <c r="E17" s="309" t="s">
        <v>469</v>
      </c>
      <c r="F17" s="309" t="s">
        <v>469</v>
      </c>
      <c r="G17" s="309" t="s">
        <v>469</v>
      </c>
    </row>
    <row r="18" spans="1:7" ht="15.75">
      <c r="A18" s="446" t="s">
        <v>318</v>
      </c>
      <c r="B18" s="446"/>
      <c r="C18" s="13" t="s">
        <v>818</v>
      </c>
      <c r="D18" s="310">
        <v>15</v>
      </c>
      <c r="E18" s="309" t="s">
        <v>469</v>
      </c>
      <c r="F18" s="310">
        <v>8</v>
      </c>
      <c r="G18" s="309" t="s">
        <v>469</v>
      </c>
    </row>
    <row r="19" spans="1:7" ht="45.75" customHeight="1">
      <c r="A19" s="450" t="s">
        <v>319</v>
      </c>
      <c r="B19" s="451"/>
      <c r="C19" s="13" t="s">
        <v>817</v>
      </c>
      <c r="D19" s="310">
        <v>17</v>
      </c>
      <c r="E19" s="309" t="s">
        <v>469</v>
      </c>
      <c r="F19" s="310">
        <v>2</v>
      </c>
      <c r="G19" s="309" t="s">
        <v>469</v>
      </c>
    </row>
    <row r="20" spans="1:7" ht="46.5" customHeight="1">
      <c r="A20" s="446" t="s">
        <v>322</v>
      </c>
      <c r="B20" s="446"/>
      <c r="C20" s="13" t="s">
        <v>817</v>
      </c>
      <c r="D20" s="310">
        <v>584</v>
      </c>
      <c r="E20" s="309" t="s">
        <v>469</v>
      </c>
      <c r="F20" s="310">
        <v>80</v>
      </c>
      <c r="G20" s="309" t="s">
        <v>469</v>
      </c>
    </row>
    <row r="21" spans="1:7" ht="15.75">
      <c r="A21" s="446" t="s">
        <v>761</v>
      </c>
      <c r="B21" s="446"/>
      <c r="C21" s="13" t="s">
        <v>818</v>
      </c>
      <c r="D21" s="310">
        <v>217</v>
      </c>
      <c r="E21" s="309" t="s">
        <v>469</v>
      </c>
      <c r="F21" s="310">
        <v>199</v>
      </c>
      <c r="G21" s="309" t="s">
        <v>469</v>
      </c>
    </row>
    <row r="22" spans="1:7" ht="15.75">
      <c r="A22" s="446" t="s">
        <v>762</v>
      </c>
      <c r="B22" s="446"/>
      <c r="C22" s="13" t="s">
        <v>818</v>
      </c>
      <c r="D22" s="310">
        <v>46</v>
      </c>
      <c r="E22" s="309" t="s">
        <v>469</v>
      </c>
      <c r="F22" s="310">
        <v>22</v>
      </c>
      <c r="G22" s="309" t="s">
        <v>469</v>
      </c>
    </row>
    <row r="23" spans="1:7" ht="15.75">
      <c r="A23" s="446" t="s">
        <v>320</v>
      </c>
      <c r="B23" s="446"/>
      <c r="C23" s="13"/>
      <c r="D23" s="310">
        <v>1043</v>
      </c>
      <c r="E23" s="309" t="s">
        <v>469</v>
      </c>
      <c r="F23" s="310">
        <v>1151</v>
      </c>
      <c r="G23" s="309" t="s">
        <v>469</v>
      </c>
    </row>
    <row r="24" spans="1:7" ht="15.75">
      <c r="A24" s="446" t="s">
        <v>160</v>
      </c>
      <c r="B24" s="446"/>
      <c r="C24" s="13" t="s">
        <v>818</v>
      </c>
      <c r="D24" s="310">
        <v>430</v>
      </c>
      <c r="E24" s="309" t="s">
        <v>469</v>
      </c>
      <c r="F24" s="310">
        <v>465</v>
      </c>
      <c r="G24" s="309" t="s">
        <v>469</v>
      </c>
    </row>
    <row r="25" spans="1:7" ht="15.75">
      <c r="A25" s="446" t="s">
        <v>164</v>
      </c>
      <c r="B25" s="446"/>
      <c r="C25" s="13" t="s">
        <v>818</v>
      </c>
      <c r="D25" s="310">
        <v>613</v>
      </c>
      <c r="E25" s="309" t="s">
        <v>469</v>
      </c>
      <c r="F25" s="310">
        <v>686</v>
      </c>
      <c r="G25" s="309" t="s">
        <v>469</v>
      </c>
    </row>
    <row r="26" spans="1:7" ht="15.75">
      <c r="A26" s="446" t="s">
        <v>352</v>
      </c>
      <c r="B26" s="446"/>
      <c r="C26" s="13" t="s">
        <v>818</v>
      </c>
      <c r="D26" s="309" t="s">
        <v>469</v>
      </c>
      <c r="E26" s="309" t="s">
        <v>469</v>
      </c>
      <c r="F26" s="309" t="s">
        <v>469</v>
      </c>
      <c r="G26" s="309" t="s">
        <v>469</v>
      </c>
    </row>
    <row r="27" spans="1:7" ht="15.75">
      <c r="A27" s="450" t="s">
        <v>794</v>
      </c>
      <c r="B27" s="451"/>
      <c r="C27" s="13" t="s">
        <v>818</v>
      </c>
      <c r="D27" s="309" t="s">
        <v>469</v>
      </c>
      <c r="E27" s="309" t="s">
        <v>469</v>
      </c>
      <c r="F27" s="309" t="s">
        <v>469</v>
      </c>
      <c r="G27" s="309" t="s">
        <v>469</v>
      </c>
    </row>
    <row r="28" spans="1:7" ht="15.75">
      <c r="A28" s="450" t="s">
        <v>592</v>
      </c>
      <c r="B28" s="451"/>
      <c r="C28" s="13"/>
      <c r="D28" s="309" t="s">
        <v>469</v>
      </c>
      <c r="E28" s="309" t="s">
        <v>469</v>
      </c>
      <c r="F28" s="309" t="s">
        <v>469</v>
      </c>
      <c r="G28" s="309" t="s">
        <v>469</v>
      </c>
    </row>
    <row r="29" spans="1:7" ht="15.75">
      <c r="A29" s="450" t="s">
        <v>593</v>
      </c>
      <c r="B29" s="451"/>
      <c r="C29" s="13" t="s">
        <v>818</v>
      </c>
      <c r="D29" s="309" t="s">
        <v>469</v>
      </c>
      <c r="E29" s="309" t="s">
        <v>469</v>
      </c>
      <c r="F29" s="309" t="s">
        <v>469</v>
      </c>
      <c r="G29" s="309" t="s">
        <v>469</v>
      </c>
    </row>
    <row r="30" spans="1:7" ht="15.75">
      <c r="A30" s="450" t="s">
        <v>365</v>
      </c>
      <c r="B30" s="451"/>
      <c r="C30" s="13" t="s">
        <v>818</v>
      </c>
      <c r="D30" s="309" t="s">
        <v>469</v>
      </c>
      <c r="E30" s="309" t="s">
        <v>469</v>
      </c>
      <c r="F30" s="309" t="s">
        <v>469</v>
      </c>
      <c r="G30" s="309" t="s">
        <v>469</v>
      </c>
    </row>
    <row r="31" spans="1:7" ht="31.5" customHeight="1">
      <c r="A31" s="459" t="s">
        <v>763</v>
      </c>
      <c r="B31" s="460"/>
      <c r="C31" s="13" t="s">
        <v>818</v>
      </c>
      <c r="D31" s="312">
        <v>641</v>
      </c>
      <c r="E31" s="309" t="s">
        <v>469</v>
      </c>
      <c r="F31" s="312">
        <v>657</v>
      </c>
      <c r="G31" s="309" t="s">
        <v>469</v>
      </c>
    </row>
    <row r="32" spans="1:7" ht="66" customHeight="1">
      <c r="A32" s="459" t="s">
        <v>764</v>
      </c>
      <c r="B32" s="460"/>
      <c r="C32" s="13" t="s">
        <v>818</v>
      </c>
      <c r="D32" s="312">
        <v>32</v>
      </c>
      <c r="E32" s="309" t="s">
        <v>469</v>
      </c>
      <c r="F32" s="312">
        <v>53</v>
      </c>
      <c r="G32" s="309" t="s">
        <v>469</v>
      </c>
    </row>
    <row r="33" spans="1:7" ht="32.25" customHeight="1">
      <c r="A33" s="459" t="s">
        <v>765</v>
      </c>
      <c r="B33" s="460"/>
      <c r="C33" s="13" t="s">
        <v>817</v>
      </c>
      <c r="D33" s="312">
        <v>1</v>
      </c>
      <c r="E33" s="309" t="s">
        <v>469</v>
      </c>
      <c r="F33" s="312">
        <v>1</v>
      </c>
      <c r="G33" s="309" t="s">
        <v>469</v>
      </c>
    </row>
    <row r="34" spans="1:7" ht="15.75">
      <c r="A34" s="459" t="s">
        <v>116</v>
      </c>
      <c r="B34" s="460"/>
      <c r="C34" s="13"/>
      <c r="D34" s="309" t="s">
        <v>469</v>
      </c>
      <c r="E34" s="309" t="s">
        <v>469</v>
      </c>
      <c r="F34" s="309" t="s">
        <v>469</v>
      </c>
      <c r="G34" s="309" t="s">
        <v>469</v>
      </c>
    </row>
    <row r="35" spans="1:7" ht="15.75">
      <c r="A35" s="459" t="s">
        <v>353</v>
      </c>
      <c r="B35" s="460"/>
      <c r="C35" s="13" t="s">
        <v>817</v>
      </c>
      <c r="D35" s="309" t="s">
        <v>469</v>
      </c>
      <c r="E35" s="309" t="s">
        <v>469</v>
      </c>
      <c r="F35" s="309" t="s">
        <v>469</v>
      </c>
      <c r="G35" s="309" t="s">
        <v>469</v>
      </c>
    </row>
    <row r="36" spans="1:7" ht="15.75">
      <c r="A36" s="459" t="s">
        <v>25</v>
      </c>
      <c r="B36" s="460"/>
      <c r="C36" s="13" t="s">
        <v>817</v>
      </c>
      <c r="D36" s="312">
        <v>1</v>
      </c>
      <c r="E36" s="309" t="s">
        <v>469</v>
      </c>
      <c r="F36" s="312">
        <v>1</v>
      </c>
      <c r="G36" s="309" t="s">
        <v>469</v>
      </c>
    </row>
    <row r="37" spans="1:7" ht="15.75">
      <c r="A37" s="459" t="s">
        <v>26</v>
      </c>
      <c r="B37" s="460"/>
      <c r="C37" s="13" t="s">
        <v>817</v>
      </c>
      <c r="D37" s="309" t="s">
        <v>469</v>
      </c>
      <c r="E37" s="309" t="s">
        <v>469</v>
      </c>
      <c r="F37" s="309" t="s">
        <v>469</v>
      </c>
      <c r="G37" s="309" t="s">
        <v>469</v>
      </c>
    </row>
    <row r="38" spans="1:7" ht="15.75">
      <c r="A38" s="459" t="s">
        <v>594</v>
      </c>
      <c r="B38" s="460"/>
      <c r="C38" s="13" t="s">
        <v>124</v>
      </c>
      <c r="D38" s="312">
        <v>800</v>
      </c>
      <c r="E38" s="309" t="s">
        <v>469</v>
      </c>
      <c r="F38" s="312">
        <v>800</v>
      </c>
      <c r="G38" s="309" t="s">
        <v>469</v>
      </c>
    </row>
    <row r="39" spans="1:7" ht="15.75">
      <c r="A39" s="459" t="s">
        <v>116</v>
      </c>
      <c r="B39" s="460"/>
      <c r="C39" s="13"/>
      <c r="D39" s="309" t="s">
        <v>469</v>
      </c>
      <c r="E39" s="309" t="s">
        <v>469</v>
      </c>
      <c r="F39" s="309" t="s">
        <v>469</v>
      </c>
      <c r="G39" s="309" t="s">
        <v>469</v>
      </c>
    </row>
    <row r="40" spans="1:7" ht="15.75">
      <c r="A40" s="459" t="s">
        <v>353</v>
      </c>
      <c r="B40" s="460"/>
      <c r="C40" s="13" t="s">
        <v>124</v>
      </c>
      <c r="D40" s="309" t="s">
        <v>469</v>
      </c>
      <c r="E40" s="309" t="s">
        <v>469</v>
      </c>
      <c r="F40" s="309" t="s">
        <v>469</v>
      </c>
      <c r="G40" s="309" t="s">
        <v>469</v>
      </c>
    </row>
    <row r="41" spans="1:7" ht="15.75">
      <c r="A41" s="459" t="s">
        <v>25</v>
      </c>
      <c r="B41" s="460"/>
      <c r="C41" s="13" t="s">
        <v>124</v>
      </c>
      <c r="D41" s="312">
        <v>800</v>
      </c>
      <c r="E41" s="309" t="s">
        <v>469</v>
      </c>
      <c r="F41" s="312">
        <v>800</v>
      </c>
      <c r="G41" s="309" t="s">
        <v>469</v>
      </c>
    </row>
    <row r="42" spans="1:7" ht="15.75">
      <c r="A42" s="459" t="s">
        <v>26</v>
      </c>
      <c r="B42" s="460"/>
      <c r="C42" s="13" t="s">
        <v>124</v>
      </c>
      <c r="D42" s="309" t="s">
        <v>469</v>
      </c>
      <c r="E42" s="309" t="s">
        <v>469</v>
      </c>
      <c r="F42" s="309" t="s">
        <v>469</v>
      </c>
      <c r="G42" s="309" t="s">
        <v>469</v>
      </c>
    </row>
    <row r="43" spans="1:7" ht="30.75" customHeight="1">
      <c r="A43" s="459" t="s">
        <v>789</v>
      </c>
      <c r="B43" s="460"/>
      <c r="C43" s="13" t="s">
        <v>818</v>
      </c>
      <c r="D43" s="312">
        <v>19</v>
      </c>
      <c r="E43" s="309" t="s">
        <v>469</v>
      </c>
      <c r="F43" s="312">
        <v>19</v>
      </c>
      <c r="G43" s="309" t="s">
        <v>469</v>
      </c>
    </row>
    <row r="44" spans="1:7" ht="48" customHeight="1">
      <c r="A44" s="459" t="s">
        <v>790</v>
      </c>
      <c r="B44" s="460"/>
      <c r="C44" s="13" t="s">
        <v>818</v>
      </c>
      <c r="D44" s="312">
        <v>11</v>
      </c>
      <c r="E44" s="309" t="s">
        <v>469</v>
      </c>
      <c r="F44" s="312">
        <v>11</v>
      </c>
      <c r="G44" s="309" t="s">
        <v>469</v>
      </c>
    </row>
    <row r="45" spans="1:7" ht="31.5" customHeight="1">
      <c r="A45" s="459" t="s">
        <v>791</v>
      </c>
      <c r="B45" s="460"/>
      <c r="C45" s="13" t="s">
        <v>400</v>
      </c>
      <c r="D45" s="313">
        <v>430</v>
      </c>
      <c r="E45" s="309" t="s">
        <v>469</v>
      </c>
      <c r="F45" s="313">
        <v>550</v>
      </c>
      <c r="G45" s="309" t="s">
        <v>469</v>
      </c>
    </row>
  </sheetData>
  <sheetProtection/>
  <mergeCells count="43">
    <mergeCell ref="A42:B42"/>
    <mergeCell ref="A43:B43"/>
    <mergeCell ref="A19:B19"/>
    <mergeCell ref="A23:B23"/>
    <mergeCell ref="A24:B24"/>
    <mergeCell ref="A25:B25"/>
    <mergeCell ref="A33:B33"/>
    <mergeCell ref="A26:B26"/>
    <mergeCell ref="A32:B32"/>
    <mergeCell ref="A44:B44"/>
    <mergeCell ref="A45:B45"/>
    <mergeCell ref="A34:B34"/>
    <mergeCell ref="A35:B35"/>
    <mergeCell ref="A36:B36"/>
    <mergeCell ref="A37:B37"/>
    <mergeCell ref="A39:B39"/>
    <mergeCell ref="A38:B38"/>
    <mergeCell ref="A40:B40"/>
    <mergeCell ref="A41:B41"/>
    <mergeCell ref="A16:A17"/>
    <mergeCell ref="A18:B18"/>
    <mergeCell ref="A28:B28"/>
    <mergeCell ref="A31:B31"/>
    <mergeCell ref="A21:B21"/>
    <mergeCell ref="A22:B22"/>
    <mergeCell ref="A30:B30"/>
    <mergeCell ref="A27:B27"/>
    <mergeCell ref="A29:B29"/>
    <mergeCell ref="A20:B20"/>
    <mergeCell ref="F2:G2"/>
    <mergeCell ref="D2:E2"/>
    <mergeCell ref="A14:A15"/>
    <mergeCell ref="A9:B9"/>
    <mergeCell ref="A10:B10"/>
    <mergeCell ref="A12:A13"/>
    <mergeCell ref="C2:C3"/>
    <mergeCell ref="A2:B3"/>
    <mergeCell ref="A4:B4"/>
    <mergeCell ref="A11:B11"/>
    <mergeCell ref="A6:B6"/>
    <mergeCell ref="A5:B5"/>
    <mergeCell ref="A7:B7"/>
    <mergeCell ref="A8:B8"/>
  </mergeCells>
  <printOptions/>
  <pageMargins left="0.17" right="0.16" top="0.25" bottom="0.22" header="0.19" footer="0.17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view="pageBreakPreview" zoomScale="60" workbookViewId="0" topLeftCell="A1">
      <selection activeCell="C4" sqref="C4"/>
    </sheetView>
  </sheetViews>
  <sheetFormatPr defaultColWidth="9.00390625" defaultRowHeight="12.75"/>
  <cols>
    <col min="2" max="2" width="61.25390625" style="0" customWidth="1"/>
    <col min="3" max="3" width="35.25390625" style="0" customWidth="1"/>
  </cols>
  <sheetData>
    <row r="1" spans="1:3" ht="15.75">
      <c r="A1" s="176"/>
      <c r="B1" s="195" t="s">
        <v>486</v>
      </c>
      <c r="C1" s="177"/>
    </row>
    <row r="2" spans="1:3" ht="15.75">
      <c r="A2" s="196">
        <v>1</v>
      </c>
      <c r="B2" s="197" t="s">
        <v>202</v>
      </c>
      <c r="C2" s="349"/>
    </row>
    <row r="3" spans="1:3" ht="15.75">
      <c r="A3" s="198"/>
      <c r="B3" s="199" t="s">
        <v>203</v>
      </c>
      <c r="C3" s="383">
        <v>38701</v>
      </c>
    </row>
    <row r="4" spans="1:3" ht="15.75">
      <c r="A4" s="198"/>
      <c r="B4" s="200" t="s">
        <v>521</v>
      </c>
      <c r="C4" s="350" t="s">
        <v>456</v>
      </c>
    </row>
    <row r="5" spans="1:3" ht="15.75">
      <c r="A5" s="198"/>
      <c r="B5" s="201" t="s">
        <v>204</v>
      </c>
      <c r="C5" s="350" t="s">
        <v>472</v>
      </c>
    </row>
    <row r="6" spans="1:3" ht="31.5">
      <c r="A6" s="198"/>
      <c r="B6" s="200" t="s">
        <v>648</v>
      </c>
      <c r="C6" s="350" t="s">
        <v>473</v>
      </c>
    </row>
    <row r="7" spans="1:3" ht="15.75">
      <c r="A7" s="198"/>
      <c r="B7" s="200" t="s">
        <v>649</v>
      </c>
      <c r="C7" s="350" t="s">
        <v>474</v>
      </c>
    </row>
    <row r="8" spans="1:3" ht="31.5">
      <c r="A8" s="202"/>
      <c r="B8" s="200" t="s">
        <v>205</v>
      </c>
      <c r="C8" s="350"/>
    </row>
    <row r="9" spans="1:3" ht="15.75">
      <c r="A9" s="196">
        <v>2</v>
      </c>
      <c r="B9" s="203" t="s">
        <v>207</v>
      </c>
      <c r="C9" s="349"/>
    </row>
    <row r="10" spans="1:3" ht="15.75">
      <c r="A10" s="198"/>
      <c r="B10" s="199" t="s">
        <v>206</v>
      </c>
      <c r="C10" s="23" t="s">
        <v>475</v>
      </c>
    </row>
    <row r="11" spans="1:3" ht="78.75">
      <c r="A11" s="198"/>
      <c r="B11" s="200" t="s">
        <v>650</v>
      </c>
      <c r="C11" s="350" t="s">
        <v>458</v>
      </c>
    </row>
    <row r="12" spans="1:3" ht="15.75">
      <c r="A12" s="198"/>
      <c r="B12" s="200" t="s">
        <v>651</v>
      </c>
      <c r="C12" s="350" t="s">
        <v>459</v>
      </c>
    </row>
    <row r="13" spans="1:3" ht="15.75">
      <c r="A13" s="198"/>
      <c r="B13" s="182" t="s">
        <v>276</v>
      </c>
      <c r="C13" s="233">
        <v>15</v>
      </c>
    </row>
    <row r="14" spans="1:3" ht="15.75">
      <c r="A14" s="198"/>
      <c r="B14" s="199" t="s">
        <v>118</v>
      </c>
      <c r="C14" s="23">
        <v>2</v>
      </c>
    </row>
    <row r="15" spans="1:3" ht="15.75">
      <c r="A15" s="204">
        <v>3</v>
      </c>
      <c r="B15" s="205" t="s">
        <v>74</v>
      </c>
      <c r="C15" s="349"/>
    </row>
    <row r="16" spans="1:3" ht="15.75">
      <c r="A16" s="206"/>
      <c r="B16" s="199" t="s">
        <v>208</v>
      </c>
      <c r="C16" s="23"/>
    </row>
    <row r="17" spans="1:3" ht="15.75">
      <c r="A17" s="206"/>
      <c r="B17" s="200" t="s">
        <v>652</v>
      </c>
      <c r="C17" s="350" t="s">
        <v>470</v>
      </c>
    </row>
    <row r="18" spans="1:3" ht="15.75">
      <c r="A18" s="206"/>
      <c r="B18" s="200" t="s">
        <v>653</v>
      </c>
      <c r="C18" s="350" t="s">
        <v>471</v>
      </c>
    </row>
    <row r="19" spans="1:3" ht="15.75">
      <c r="A19" s="206"/>
      <c r="B19" s="200" t="s">
        <v>206</v>
      </c>
      <c r="C19" s="350" t="s">
        <v>457</v>
      </c>
    </row>
    <row r="20" spans="1:3" ht="15.75">
      <c r="A20" s="206"/>
      <c r="B20" s="200" t="s">
        <v>209</v>
      </c>
      <c r="C20" s="350" t="s">
        <v>450</v>
      </c>
    </row>
    <row r="21" spans="1:3" ht="15.75">
      <c r="A21" s="207"/>
      <c r="B21" s="200" t="s">
        <v>654</v>
      </c>
      <c r="C21" s="350" t="s">
        <v>471</v>
      </c>
    </row>
    <row r="22" spans="1:3" ht="15.75">
      <c r="A22" s="198">
        <v>4</v>
      </c>
      <c r="B22" s="208" t="s">
        <v>138</v>
      </c>
      <c r="C22" s="351"/>
    </row>
    <row r="23" spans="1:3" ht="15.75">
      <c r="A23" s="198"/>
      <c r="B23" s="209" t="s">
        <v>288</v>
      </c>
      <c r="C23" s="352" t="s">
        <v>453</v>
      </c>
    </row>
    <row r="24" spans="1:3" ht="15.75">
      <c r="A24" s="202"/>
      <c r="B24" s="156" t="s">
        <v>655</v>
      </c>
      <c r="C24" s="352" t="s">
        <v>470</v>
      </c>
    </row>
    <row r="25" spans="1:3" ht="31.5">
      <c r="A25" s="210">
        <v>5</v>
      </c>
      <c r="B25" s="211" t="s">
        <v>120</v>
      </c>
      <c r="C25" s="233">
        <v>22</v>
      </c>
    </row>
    <row r="26" spans="1:3" ht="15.75">
      <c r="A26" s="206"/>
      <c r="B26" s="201" t="s">
        <v>263</v>
      </c>
      <c r="C26" s="60"/>
    </row>
    <row r="27" spans="1:3" ht="15.75">
      <c r="A27" s="198"/>
      <c r="B27" s="212" t="s">
        <v>163</v>
      </c>
      <c r="C27" s="353">
        <v>20</v>
      </c>
    </row>
    <row r="28" spans="1:3" ht="31.5">
      <c r="A28" s="202"/>
      <c r="B28" s="199" t="s">
        <v>119</v>
      </c>
      <c r="C28" s="353">
        <v>2</v>
      </c>
    </row>
    <row r="29" spans="1:3" ht="31.5">
      <c r="A29" s="210">
        <v>6</v>
      </c>
      <c r="B29" s="205" t="s">
        <v>210</v>
      </c>
      <c r="C29" s="60" t="s">
        <v>467</v>
      </c>
    </row>
    <row r="30" spans="1:3" ht="31.5">
      <c r="A30" s="198"/>
      <c r="B30" s="200" t="s">
        <v>211</v>
      </c>
      <c r="C30" s="60" t="s">
        <v>467</v>
      </c>
    </row>
    <row r="31" spans="1:3" ht="31.5">
      <c r="A31" s="198"/>
      <c r="B31" s="200" t="s">
        <v>277</v>
      </c>
      <c r="C31" s="60" t="s">
        <v>467</v>
      </c>
    </row>
    <row r="32" spans="1:3" ht="15.75">
      <c r="A32" s="202"/>
      <c r="B32" s="199" t="s">
        <v>212</v>
      </c>
      <c r="C32" s="60" t="s">
        <v>467</v>
      </c>
    </row>
    <row r="33" spans="1:3" ht="50.25" customHeight="1">
      <c r="A33" s="213">
        <v>7</v>
      </c>
      <c r="B33" s="214" t="s">
        <v>75</v>
      </c>
      <c r="C33" s="60" t="s">
        <v>467</v>
      </c>
    </row>
    <row r="34" spans="1:3" ht="67.5" customHeight="1">
      <c r="A34" s="210">
        <v>8</v>
      </c>
      <c r="B34" s="215" t="s">
        <v>780</v>
      </c>
      <c r="C34" s="60">
        <v>3</v>
      </c>
    </row>
    <row r="35" spans="1:3" ht="15.75">
      <c r="A35" s="198"/>
      <c r="B35" s="175" t="s">
        <v>781</v>
      </c>
      <c r="C35" s="60"/>
    </row>
    <row r="36" spans="1:3" ht="47.25">
      <c r="A36" s="206"/>
      <c r="B36" s="359" t="s">
        <v>784</v>
      </c>
      <c r="C36" s="60">
        <v>1</v>
      </c>
    </row>
    <row r="37" spans="1:3" ht="31.5">
      <c r="A37" s="206"/>
      <c r="B37" s="360" t="s">
        <v>687</v>
      </c>
      <c r="C37" s="60">
        <v>1</v>
      </c>
    </row>
    <row r="38" spans="1:3" ht="39" customHeight="1">
      <c r="A38" s="202"/>
      <c r="B38" s="361" t="s">
        <v>688</v>
      </c>
      <c r="C38" s="60">
        <v>1</v>
      </c>
    </row>
  </sheetData>
  <sheetProtection/>
  <printOptions/>
  <pageMargins left="0.78" right="0.16" top="0.24" bottom="0.17" header="0.17" footer="0.17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60" workbookViewId="0" topLeftCell="A1">
      <selection activeCell="A5" sqref="A5:A7"/>
    </sheetView>
  </sheetViews>
  <sheetFormatPr defaultColWidth="9.00390625" defaultRowHeight="12.75"/>
  <cols>
    <col min="1" max="1" width="35.875" style="0" customWidth="1"/>
    <col min="2" max="2" width="16.00390625" style="0" customWidth="1"/>
    <col min="3" max="3" width="13.625" style="0" customWidth="1"/>
    <col min="4" max="4" width="15.75390625" style="0" customWidth="1"/>
    <col min="5" max="5" width="14.25390625" style="0" customWidth="1"/>
    <col min="6" max="6" width="15.125" style="0" customWidth="1"/>
  </cols>
  <sheetData>
    <row r="1" spans="1:6" ht="16.5">
      <c r="A1" s="314"/>
      <c r="B1" s="314"/>
      <c r="C1" s="315" t="s">
        <v>4</v>
      </c>
      <c r="D1" s="316"/>
      <c r="E1" s="316"/>
      <c r="F1" s="316"/>
    </row>
    <row r="2" spans="1:6" ht="15.75">
      <c r="A2" s="467" t="s">
        <v>522</v>
      </c>
      <c r="B2" s="462" t="s">
        <v>67</v>
      </c>
      <c r="C2" s="416" t="s">
        <v>662</v>
      </c>
      <c r="D2" s="384"/>
      <c r="E2" s="416" t="s">
        <v>657</v>
      </c>
      <c r="F2" s="384"/>
    </row>
    <row r="3" spans="1:6" ht="15.75">
      <c r="A3" s="467"/>
      <c r="B3" s="463"/>
      <c r="C3" s="91" t="s">
        <v>411</v>
      </c>
      <c r="D3" s="91" t="s">
        <v>412</v>
      </c>
      <c r="E3" s="91" t="s">
        <v>411</v>
      </c>
      <c r="F3" s="91" t="s">
        <v>412</v>
      </c>
    </row>
    <row r="4" spans="1:6" ht="15.75">
      <c r="A4" s="317">
        <v>1</v>
      </c>
      <c r="B4" s="318">
        <v>2</v>
      </c>
      <c r="C4" s="129">
        <v>3</v>
      </c>
      <c r="D4" s="129">
        <v>4</v>
      </c>
      <c r="E4" s="129">
        <v>5</v>
      </c>
      <c r="F4" s="129">
        <v>6</v>
      </c>
    </row>
    <row r="5" spans="1:6" ht="15.75">
      <c r="A5" s="461" t="s">
        <v>127</v>
      </c>
      <c r="B5" s="320" t="s">
        <v>817</v>
      </c>
      <c r="C5" s="60" t="s">
        <v>467</v>
      </c>
      <c r="D5" s="60" t="s">
        <v>467</v>
      </c>
      <c r="E5" s="60" t="s">
        <v>467</v>
      </c>
      <c r="F5" s="60" t="s">
        <v>467</v>
      </c>
    </row>
    <row r="6" spans="1:6" ht="15.75">
      <c r="A6" s="461"/>
      <c r="B6" s="321" t="s">
        <v>826</v>
      </c>
      <c r="C6" s="60" t="s">
        <v>467</v>
      </c>
      <c r="D6" s="60" t="s">
        <v>467</v>
      </c>
      <c r="E6" s="60" t="s">
        <v>467</v>
      </c>
      <c r="F6" s="60" t="s">
        <v>467</v>
      </c>
    </row>
    <row r="7" spans="1:6" ht="31.5">
      <c r="A7" s="461"/>
      <c r="B7" s="321" t="s">
        <v>386</v>
      </c>
      <c r="C7" s="60" t="s">
        <v>467</v>
      </c>
      <c r="D7" s="60" t="s">
        <v>467</v>
      </c>
      <c r="E7" s="60" t="s">
        <v>467</v>
      </c>
      <c r="F7" s="60" t="s">
        <v>467</v>
      </c>
    </row>
    <row r="8" spans="1:6" ht="15.75">
      <c r="A8" s="461" t="s">
        <v>128</v>
      </c>
      <c r="B8" s="320" t="s">
        <v>817</v>
      </c>
      <c r="C8" s="60" t="s">
        <v>467</v>
      </c>
      <c r="D8" s="60" t="s">
        <v>467</v>
      </c>
      <c r="E8" s="60" t="s">
        <v>467</v>
      </c>
      <c r="F8" s="60" t="s">
        <v>467</v>
      </c>
    </row>
    <row r="9" spans="1:6" ht="15.75">
      <c r="A9" s="461"/>
      <c r="B9" s="321" t="s">
        <v>826</v>
      </c>
      <c r="C9" s="60" t="s">
        <v>467</v>
      </c>
      <c r="D9" s="60" t="s">
        <v>467</v>
      </c>
      <c r="E9" s="60" t="s">
        <v>467</v>
      </c>
      <c r="F9" s="60" t="s">
        <v>467</v>
      </c>
    </row>
    <row r="10" spans="1:6" ht="31.5">
      <c r="A10" s="461"/>
      <c r="B10" s="321" t="s">
        <v>386</v>
      </c>
      <c r="C10" s="60" t="s">
        <v>467</v>
      </c>
      <c r="D10" s="60" t="s">
        <v>467</v>
      </c>
      <c r="E10" s="60" t="s">
        <v>467</v>
      </c>
      <c r="F10" s="60" t="s">
        <v>467</v>
      </c>
    </row>
    <row r="11" spans="1:6" ht="15.75">
      <c r="A11" s="461" t="s">
        <v>129</v>
      </c>
      <c r="B11" s="320" t="s">
        <v>817</v>
      </c>
      <c r="C11" s="60" t="s">
        <v>467</v>
      </c>
      <c r="D11" s="60" t="s">
        <v>467</v>
      </c>
      <c r="E11" s="60" t="s">
        <v>467</v>
      </c>
      <c r="F11" s="60" t="s">
        <v>467</v>
      </c>
    </row>
    <row r="12" spans="1:6" ht="15.75">
      <c r="A12" s="461"/>
      <c r="B12" s="321" t="s">
        <v>826</v>
      </c>
      <c r="C12" s="60" t="s">
        <v>467</v>
      </c>
      <c r="D12" s="60" t="s">
        <v>467</v>
      </c>
      <c r="E12" s="60" t="s">
        <v>467</v>
      </c>
      <c r="F12" s="60" t="s">
        <v>467</v>
      </c>
    </row>
    <row r="13" spans="1:6" ht="31.5">
      <c r="A13" s="461"/>
      <c r="B13" s="321" t="s">
        <v>386</v>
      </c>
      <c r="C13" s="60" t="s">
        <v>467</v>
      </c>
      <c r="D13" s="60" t="s">
        <v>467</v>
      </c>
      <c r="E13" s="60" t="s">
        <v>467</v>
      </c>
      <c r="F13" s="60" t="s">
        <v>467</v>
      </c>
    </row>
    <row r="14" spans="1:6" ht="15.75">
      <c r="A14" s="461" t="s">
        <v>130</v>
      </c>
      <c r="B14" s="320" t="s">
        <v>817</v>
      </c>
      <c r="C14" s="60" t="s">
        <v>467</v>
      </c>
      <c r="D14" s="60" t="s">
        <v>467</v>
      </c>
      <c r="E14" s="60" t="s">
        <v>467</v>
      </c>
      <c r="F14" s="60" t="s">
        <v>467</v>
      </c>
    </row>
    <row r="15" spans="1:6" ht="15.75">
      <c r="A15" s="461"/>
      <c r="B15" s="321" t="s">
        <v>826</v>
      </c>
      <c r="C15" s="60" t="s">
        <v>467</v>
      </c>
      <c r="D15" s="60" t="s">
        <v>467</v>
      </c>
      <c r="E15" s="60" t="s">
        <v>467</v>
      </c>
      <c r="F15" s="60" t="s">
        <v>467</v>
      </c>
    </row>
    <row r="16" spans="1:6" ht="31.5">
      <c r="A16" s="461"/>
      <c r="B16" s="321" t="s">
        <v>386</v>
      </c>
      <c r="C16" s="60" t="s">
        <v>467</v>
      </c>
      <c r="D16" s="60" t="s">
        <v>467</v>
      </c>
      <c r="E16" s="60" t="s">
        <v>467</v>
      </c>
      <c r="F16" s="60" t="s">
        <v>467</v>
      </c>
    </row>
    <row r="17" spans="1:6" ht="15.75">
      <c r="A17" s="461" t="s">
        <v>131</v>
      </c>
      <c r="B17" s="320" t="s">
        <v>817</v>
      </c>
      <c r="C17" s="60" t="s">
        <v>467</v>
      </c>
      <c r="D17" s="60" t="s">
        <v>467</v>
      </c>
      <c r="E17" s="60" t="s">
        <v>467</v>
      </c>
      <c r="F17" s="60" t="s">
        <v>467</v>
      </c>
    </row>
    <row r="18" spans="1:6" ht="15.75">
      <c r="A18" s="461"/>
      <c r="B18" s="321" t="s">
        <v>826</v>
      </c>
      <c r="C18" s="60" t="s">
        <v>467</v>
      </c>
      <c r="D18" s="60" t="s">
        <v>467</v>
      </c>
      <c r="E18" s="60" t="s">
        <v>467</v>
      </c>
      <c r="F18" s="60" t="s">
        <v>467</v>
      </c>
    </row>
    <row r="19" spans="1:6" ht="31.5">
      <c r="A19" s="461"/>
      <c r="B19" s="321" t="s">
        <v>386</v>
      </c>
      <c r="C19" s="60" t="s">
        <v>467</v>
      </c>
      <c r="D19" s="60" t="s">
        <v>467</v>
      </c>
      <c r="E19" s="60" t="s">
        <v>467</v>
      </c>
      <c r="F19" s="60" t="s">
        <v>467</v>
      </c>
    </row>
    <row r="20" spans="1:6" ht="15.75">
      <c r="A20" s="464" t="s">
        <v>387</v>
      </c>
      <c r="B20" s="320" t="s">
        <v>817</v>
      </c>
      <c r="C20" s="60" t="s">
        <v>467</v>
      </c>
      <c r="D20" s="60" t="s">
        <v>467</v>
      </c>
      <c r="E20" s="60" t="s">
        <v>467</v>
      </c>
      <c r="F20" s="60" t="s">
        <v>467</v>
      </c>
    </row>
    <row r="21" spans="1:6" ht="15.75">
      <c r="A21" s="468"/>
      <c r="B21" s="321" t="s">
        <v>826</v>
      </c>
      <c r="C21" s="60" t="s">
        <v>467</v>
      </c>
      <c r="D21" s="60" t="s">
        <v>467</v>
      </c>
      <c r="E21" s="60" t="s">
        <v>467</v>
      </c>
      <c r="F21" s="60" t="s">
        <v>467</v>
      </c>
    </row>
    <row r="22" spans="1:6" ht="31.5">
      <c r="A22" s="469"/>
      <c r="B22" s="321" t="s">
        <v>386</v>
      </c>
      <c r="C22" s="60" t="s">
        <v>467</v>
      </c>
      <c r="D22" s="60" t="s">
        <v>467</v>
      </c>
      <c r="E22" s="60" t="s">
        <v>467</v>
      </c>
      <c r="F22" s="60" t="s">
        <v>467</v>
      </c>
    </row>
    <row r="23" spans="1:6" ht="15.75">
      <c r="A23" s="464" t="s">
        <v>388</v>
      </c>
      <c r="B23" s="320" t="s">
        <v>817</v>
      </c>
      <c r="C23" s="60" t="s">
        <v>467</v>
      </c>
      <c r="D23" s="60" t="s">
        <v>467</v>
      </c>
      <c r="E23" s="60" t="s">
        <v>467</v>
      </c>
      <c r="F23" s="60" t="s">
        <v>467</v>
      </c>
    </row>
    <row r="24" spans="1:6" ht="15.75">
      <c r="A24" s="468"/>
      <c r="B24" s="321" t="s">
        <v>826</v>
      </c>
      <c r="C24" s="60" t="s">
        <v>467</v>
      </c>
      <c r="D24" s="60" t="s">
        <v>467</v>
      </c>
      <c r="E24" s="60" t="s">
        <v>467</v>
      </c>
      <c r="F24" s="60" t="s">
        <v>467</v>
      </c>
    </row>
    <row r="25" spans="1:6" ht="31.5">
      <c r="A25" s="469"/>
      <c r="B25" s="321" t="s">
        <v>386</v>
      </c>
      <c r="C25" s="60" t="s">
        <v>467</v>
      </c>
      <c r="D25" s="60" t="s">
        <v>467</v>
      </c>
      <c r="E25" s="60" t="s">
        <v>467</v>
      </c>
      <c r="F25" s="60" t="s">
        <v>467</v>
      </c>
    </row>
    <row r="26" spans="1:6" ht="15.75">
      <c r="A26" s="464" t="s">
        <v>389</v>
      </c>
      <c r="B26" s="320" t="s">
        <v>817</v>
      </c>
      <c r="C26" s="60" t="s">
        <v>467</v>
      </c>
      <c r="D26" s="60" t="s">
        <v>467</v>
      </c>
      <c r="E26" s="60" t="s">
        <v>467</v>
      </c>
      <c r="F26" s="60" t="s">
        <v>467</v>
      </c>
    </row>
    <row r="27" spans="1:6" ht="15.75">
      <c r="A27" s="468"/>
      <c r="B27" s="321" t="s">
        <v>826</v>
      </c>
      <c r="C27" s="60" t="s">
        <v>467</v>
      </c>
      <c r="D27" s="60" t="s">
        <v>467</v>
      </c>
      <c r="E27" s="60" t="s">
        <v>467</v>
      </c>
      <c r="F27" s="60" t="s">
        <v>467</v>
      </c>
    </row>
    <row r="28" spans="1:6" ht="31.5">
      <c r="A28" s="469"/>
      <c r="B28" s="321" t="s">
        <v>386</v>
      </c>
      <c r="C28" s="60" t="s">
        <v>467</v>
      </c>
      <c r="D28" s="60" t="s">
        <v>467</v>
      </c>
      <c r="E28" s="60" t="s">
        <v>467</v>
      </c>
      <c r="F28" s="60" t="s">
        <v>467</v>
      </c>
    </row>
    <row r="29" spans="1:6" ht="15.75">
      <c r="A29" s="464" t="s">
        <v>390</v>
      </c>
      <c r="B29" s="320" t="s">
        <v>817</v>
      </c>
      <c r="C29" s="60" t="s">
        <v>467</v>
      </c>
      <c r="D29" s="60" t="s">
        <v>467</v>
      </c>
      <c r="E29" s="60" t="s">
        <v>467</v>
      </c>
      <c r="F29" s="60" t="s">
        <v>467</v>
      </c>
    </row>
    <row r="30" spans="1:6" ht="15.75">
      <c r="A30" s="465"/>
      <c r="B30" s="321" t="s">
        <v>826</v>
      </c>
      <c r="C30" s="60" t="s">
        <v>467</v>
      </c>
      <c r="D30" s="60" t="s">
        <v>467</v>
      </c>
      <c r="E30" s="60" t="s">
        <v>467</v>
      </c>
      <c r="F30" s="60" t="s">
        <v>467</v>
      </c>
    </row>
    <row r="31" spans="1:6" ht="31.5">
      <c r="A31" s="466"/>
      <c r="B31" s="321" t="s">
        <v>386</v>
      </c>
      <c r="C31" s="60" t="s">
        <v>467</v>
      </c>
      <c r="D31" s="60" t="s">
        <v>467</v>
      </c>
      <c r="E31" s="60" t="s">
        <v>467</v>
      </c>
      <c r="F31" s="60" t="s">
        <v>467</v>
      </c>
    </row>
    <row r="32" spans="1:6" ht="15.75">
      <c r="A32" s="461" t="s">
        <v>132</v>
      </c>
      <c r="B32" s="320" t="s">
        <v>817</v>
      </c>
      <c r="C32" s="60" t="s">
        <v>467</v>
      </c>
      <c r="D32" s="60" t="s">
        <v>467</v>
      </c>
      <c r="E32" s="60" t="s">
        <v>467</v>
      </c>
      <c r="F32" s="60" t="s">
        <v>467</v>
      </c>
    </row>
    <row r="33" spans="1:6" ht="15.75">
      <c r="A33" s="461"/>
      <c r="B33" s="321" t="s">
        <v>826</v>
      </c>
      <c r="C33" s="60" t="s">
        <v>467</v>
      </c>
      <c r="D33" s="60" t="s">
        <v>467</v>
      </c>
      <c r="E33" s="60" t="s">
        <v>467</v>
      </c>
      <c r="F33" s="60" t="s">
        <v>467</v>
      </c>
    </row>
    <row r="34" spans="1:6" ht="31.5">
      <c r="A34" s="461"/>
      <c r="B34" s="321" t="s">
        <v>386</v>
      </c>
      <c r="C34" s="60" t="s">
        <v>467</v>
      </c>
      <c r="D34" s="60" t="s">
        <v>467</v>
      </c>
      <c r="E34" s="60" t="s">
        <v>467</v>
      </c>
      <c r="F34" s="60" t="s">
        <v>467</v>
      </c>
    </row>
    <row r="35" spans="1:6" ht="15.75">
      <c r="A35" s="319" t="s">
        <v>5</v>
      </c>
      <c r="B35" s="320" t="s">
        <v>817</v>
      </c>
      <c r="C35" s="58">
        <v>1</v>
      </c>
      <c r="D35" s="60" t="s">
        <v>467</v>
      </c>
      <c r="E35" s="58">
        <v>1</v>
      </c>
      <c r="F35" s="60" t="s">
        <v>467</v>
      </c>
    </row>
    <row r="36" spans="1:6" ht="15.75">
      <c r="A36" s="319" t="s">
        <v>391</v>
      </c>
      <c r="B36" s="320"/>
      <c r="C36" s="60" t="s">
        <v>467</v>
      </c>
      <c r="D36" s="60" t="s">
        <v>467</v>
      </c>
      <c r="E36" s="60" t="s">
        <v>467</v>
      </c>
      <c r="F36" s="60" t="s">
        <v>467</v>
      </c>
    </row>
    <row r="37" spans="1:6" ht="15.75">
      <c r="A37" s="319" t="s">
        <v>595</v>
      </c>
      <c r="B37" s="320" t="s">
        <v>817</v>
      </c>
      <c r="C37" s="58">
        <v>1</v>
      </c>
      <c r="D37" s="60" t="s">
        <v>467</v>
      </c>
      <c r="E37" s="58">
        <v>1</v>
      </c>
      <c r="F37" s="60" t="s">
        <v>467</v>
      </c>
    </row>
    <row r="38" spans="1:6" ht="15.75">
      <c r="A38" s="319" t="s">
        <v>596</v>
      </c>
      <c r="B38" s="320" t="s">
        <v>817</v>
      </c>
      <c r="C38" s="60" t="s">
        <v>467</v>
      </c>
      <c r="D38" s="60" t="s">
        <v>467</v>
      </c>
      <c r="E38" s="60" t="s">
        <v>467</v>
      </c>
      <c r="F38" s="60" t="s">
        <v>467</v>
      </c>
    </row>
    <row r="39" spans="1:6" ht="15.75">
      <c r="A39" s="319" t="s">
        <v>597</v>
      </c>
      <c r="B39" s="320" t="s">
        <v>817</v>
      </c>
      <c r="C39" s="60" t="s">
        <v>467</v>
      </c>
      <c r="D39" s="60" t="s">
        <v>467</v>
      </c>
      <c r="E39" s="60" t="s">
        <v>467</v>
      </c>
      <c r="F39" s="60" t="s">
        <v>467</v>
      </c>
    </row>
    <row r="40" spans="1:6" ht="15.75">
      <c r="A40" s="461" t="s">
        <v>6</v>
      </c>
      <c r="B40" s="320" t="s">
        <v>817</v>
      </c>
      <c r="C40" s="60" t="s">
        <v>467</v>
      </c>
      <c r="D40" s="60" t="s">
        <v>467</v>
      </c>
      <c r="E40" s="60" t="s">
        <v>467</v>
      </c>
      <c r="F40" s="60" t="s">
        <v>467</v>
      </c>
    </row>
    <row r="41" spans="1:6" ht="15.75">
      <c r="A41" s="461"/>
      <c r="B41" s="321" t="s">
        <v>827</v>
      </c>
      <c r="C41" s="60" t="s">
        <v>467</v>
      </c>
      <c r="D41" s="60" t="s">
        <v>467</v>
      </c>
      <c r="E41" s="60" t="s">
        <v>467</v>
      </c>
      <c r="F41" s="60" t="s">
        <v>467</v>
      </c>
    </row>
    <row r="42" spans="1:6" ht="15.75">
      <c r="A42" s="461" t="s">
        <v>392</v>
      </c>
      <c r="B42" s="320" t="s">
        <v>817</v>
      </c>
      <c r="C42" s="60" t="s">
        <v>467</v>
      </c>
      <c r="D42" s="60" t="s">
        <v>467</v>
      </c>
      <c r="E42" s="60" t="s">
        <v>467</v>
      </c>
      <c r="F42" s="60" t="s">
        <v>467</v>
      </c>
    </row>
    <row r="43" spans="1:6" ht="15.75">
      <c r="A43" s="461"/>
      <c r="B43" s="321" t="s">
        <v>827</v>
      </c>
      <c r="C43" s="60" t="s">
        <v>467</v>
      </c>
      <c r="D43" s="60" t="s">
        <v>467</v>
      </c>
      <c r="E43" s="60" t="s">
        <v>467</v>
      </c>
      <c r="F43" s="60" t="s">
        <v>467</v>
      </c>
    </row>
    <row r="44" spans="1:6" ht="15.75">
      <c r="A44" s="461" t="s">
        <v>7</v>
      </c>
      <c r="B44" s="320" t="s">
        <v>817</v>
      </c>
      <c r="C44" s="58">
        <v>4</v>
      </c>
      <c r="D44" s="60" t="s">
        <v>467</v>
      </c>
      <c r="E44" s="58">
        <v>4</v>
      </c>
      <c r="F44" s="60" t="s">
        <v>467</v>
      </c>
    </row>
    <row r="45" spans="1:6" ht="15.75">
      <c r="A45" s="461"/>
      <c r="B45" s="321" t="s">
        <v>827</v>
      </c>
      <c r="C45" s="58">
        <v>160</v>
      </c>
      <c r="D45" s="60" t="s">
        <v>467</v>
      </c>
      <c r="E45" s="58">
        <v>160</v>
      </c>
      <c r="F45" s="60" t="s">
        <v>467</v>
      </c>
    </row>
    <row r="46" spans="1:6" ht="15.75">
      <c r="A46" s="461" t="s">
        <v>133</v>
      </c>
      <c r="B46" s="320" t="s">
        <v>817</v>
      </c>
      <c r="C46" s="60" t="s">
        <v>467</v>
      </c>
      <c r="D46" s="60" t="s">
        <v>467</v>
      </c>
      <c r="E46" s="60" t="s">
        <v>467</v>
      </c>
      <c r="F46" s="60" t="s">
        <v>467</v>
      </c>
    </row>
    <row r="47" spans="1:6" ht="15.75">
      <c r="A47" s="461"/>
      <c r="B47" s="321" t="s">
        <v>827</v>
      </c>
      <c r="C47" s="60" t="s">
        <v>467</v>
      </c>
      <c r="D47" s="60" t="s">
        <v>467</v>
      </c>
      <c r="E47" s="60" t="s">
        <v>467</v>
      </c>
      <c r="F47" s="60" t="s">
        <v>467</v>
      </c>
    </row>
    <row r="48" spans="1:6" ht="15.75">
      <c r="A48" s="461" t="s">
        <v>393</v>
      </c>
      <c r="B48" s="320" t="s">
        <v>257</v>
      </c>
      <c r="C48" s="322">
        <v>15000</v>
      </c>
      <c r="D48" s="60" t="s">
        <v>467</v>
      </c>
      <c r="E48" s="322">
        <v>15000</v>
      </c>
      <c r="F48" s="60" t="s">
        <v>467</v>
      </c>
    </row>
    <row r="49" spans="1:6" ht="15.75">
      <c r="A49" s="461"/>
      <c r="B49" s="321" t="s">
        <v>394</v>
      </c>
      <c r="C49" s="322">
        <v>1000</v>
      </c>
      <c r="D49" s="60" t="s">
        <v>467</v>
      </c>
      <c r="E49" s="322">
        <v>1000</v>
      </c>
      <c r="F49" s="60" t="s">
        <v>467</v>
      </c>
    </row>
    <row r="50" spans="1:6" ht="15.75">
      <c r="A50" s="461" t="s">
        <v>395</v>
      </c>
      <c r="B50" s="320" t="s">
        <v>257</v>
      </c>
      <c r="C50" s="322">
        <v>15000</v>
      </c>
      <c r="D50" s="60" t="s">
        <v>467</v>
      </c>
      <c r="E50" s="322">
        <v>15000</v>
      </c>
      <c r="F50" s="60" t="s">
        <v>467</v>
      </c>
    </row>
    <row r="51" spans="1:6" ht="15.75">
      <c r="A51" s="461"/>
      <c r="B51" s="321" t="s">
        <v>394</v>
      </c>
      <c r="C51" s="322">
        <v>1000</v>
      </c>
      <c r="D51" s="60" t="s">
        <v>467</v>
      </c>
      <c r="E51" s="322">
        <v>1000</v>
      </c>
      <c r="F51" s="60" t="s">
        <v>467</v>
      </c>
    </row>
    <row r="52" spans="1:6" ht="63">
      <c r="A52" s="323" t="s">
        <v>8</v>
      </c>
      <c r="B52" s="323" t="s">
        <v>396</v>
      </c>
      <c r="C52" s="60" t="s">
        <v>467</v>
      </c>
      <c r="D52" s="60" t="s">
        <v>467</v>
      </c>
      <c r="E52" s="60" t="s">
        <v>467</v>
      </c>
      <c r="F52" s="60" t="s">
        <v>467</v>
      </c>
    </row>
  </sheetData>
  <sheetProtection/>
  <mergeCells count="20">
    <mergeCell ref="A50:A51"/>
    <mergeCell ref="A32:A34"/>
    <mergeCell ref="A40:A41"/>
    <mergeCell ref="A42:A43"/>
    <mergeCell ref="A44:A45"/>
    <mergeCell ref="A46:A47"/>
    <mergeCell ref="A48:A49"/>
    <mergeCell ref="A29:A31"/>
    <mergeCell ref="A2:A3"/>
    <mergeCell ref="C2:D2"/>
    <mergeCell ref="A14:A16"/>
    <mergeCell ref="A17:A19"/>
    <mergeCell ref="A20:A22"/>
    <mergeCell ref="A23:A25"/>
    <mergeCell ref="A26:A28"/>
    <mergeCell ref="E2:F2"/>
    <mergeCell ref="A5:A7"/>
    <mergeCell ref="A8:A10"/>
    <mergeCell ref="A11:A13"/>
    <mergeCell ref="B2:B3"/>
  </mergeCells>
  <printOptions/>
  <pageMargins left="0.75" right="0.16" top="0.29" bottom="0.31" header="0.17" footer="0.18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60" workbookViewId="0" topLeftCell="A1">
      <selection activeCell="G22" sqref="G22"/>
    </sheetView>
  </sheetViews>
  <sheetFormatPr defaultColWidth="9.00390625" defaultRowHeight="12.75"/>
  <cols>
    <col min="1" max="1" width="53.125" style="0" customWidth="1"/>
    <col min="2" max="2" width="13.25390625" style="0" customWidth="1"/>
    <col min="3" max="3" width="18.625" style="0" customWidth="1"/>
  </cols>
  <sheetData>
    <row r="1" spans="1:3" ht="16.5">
      <c r="A1" s="46" t="s">
        <v>9</v>
      </c>
      <c r="B1" s="47"/>
      <c r="C1" s="48"/>
    </row>
    <row r="2" spans="1:3" ht="15.75">
      <c r="A2" s="48"/>
      <c r="B2" s="48"/>
      <c r="C2" s="48"/>
    </row>
    <row r="3" spans="1:3" ht="12.75">
      <c r="A3" s="472" t="s">
        <v>522</v>
      </c>
      <c r="B3" s="470" t="s">
        <v>67</v>
      </c>
      <c r="C3" s="472" t="s">
        <v>423</v>
      </c>
    </row>
    <row r="4" spans="1:3" ht="15.75" customHeight="1">
      <c r="A4" s="472"/>
      <c r="B4" s="471"/>
      <c r="C4" s="472"/>
    </row>
    <row r="5" spans="1:3" ht="15.75">
      <c r="A5" s="49">
        <v>1</v>
      </c>
      <c r="B5" s="49">
        <v>2</v>
      </c>
      <c r="C5" s="49">
        <v>3</v>
      </c>
    </row>
    <row r="6" spans="1:3" ht="31.5">
      <c r="A6" s="50" t="s">
        <v>216</v>
      </c>
      <c r="B6" s="51" t="s">
        <v>217</v>
      </c>
      <c r="C6" s="52">
        <v>17.3</v>
      </c>
    </row>
    <row r="7" spans="1:3" ht="31.5">
      <c r="A7" s="53" t="s">
        <v>218</v>
      </c>
      <c r="B7" s="54"/>
      <c r="C7" s="55"/>
    </row>
    <row r="8" spans="1:3" ht="15.75">
      <c r="A8" s="53" t="s">
        <v>414</v>
      </c>
      <c r="B8" s="56"/>
      <c r="C8" s="55"/>
    </row>
    <row r="9" spans="1:3" ht="31.5">
      <c r="A9" s="57" t="s">
        <v>451</v>
      </c>
      <c r="B9" s="51" t="s">
        <v>217</v>
      </c>
      <c r="C9" s="58">
        <v>17.3</v>
      </c>
    </row>
    <row r="10" spans="1:3" ht="31.5">
      <c r="A10" s="57" t="s">
        <v>465</v>
      </c>
      <c r="B10" s="51" t="s">
        <v>217</v>
      </c>
      <c r="C10" s="58">
        <v>3</v>
      </c>
    </row>
    <row r="11" spans="1:3" ht="31.5">
      <c r="A11" s="57" t="s">
        <v>466</v>
      </c>
      <c r="B11" s="51" t="s">
        <v>217</v>
      </c>
      <c r="C11" s="58">
        <v>1.6</v>
      </c>
    </row>
    <row r="12" spans="1:3" ht="15.75">
      <c r="A12" s="53" t="s">
        <v>415</v>
      </c>
      <c r="B12" s="56"/>
      <c r="C12" s="55"/>
    </row>
    <row r="13" spans="1:3" ht="31.5">
      <c r="A13" s="59" t="s">
        <v>481</v>
      </c>
      <c r="B13" s="51" t="s">
        <v>217</v>
      </c>
      <c r="C13" s="60" t="s">
        <v>467</v>
      </c>
    </row>
    <row r="14" spans="1:3" ht="31.5">
      <c r="A14" s="59" t="s">
        <v>598</v>
      </c>
      <c r="B14" s="51" t="s">
        <v>599</v>
      </c>
      <c r="C14" s="61">
        <v>0.91</v>
      </c>
    </row>
    <row r="15" spans="1:3" ht="15.75">
      <c r="A15" s="53" t="s">
        <v>220</v>
      </c>
      <c r="B15" s="54"/>
      <c r="C15" s="56"/>
    </row>
    <row r="16" spans="1:3" ht="31.5">
      <c r="A16" s="53" t="s">
        <v>186</v>
      </c>
      <c r="B16" s="51" t="s">
        <v>219</v>
      </c>
      <c r="C16" s="61">
        <v>0.24</v>
      </c>
    </row>
    <row r="17" spans="1:3" ht="31.5">
      <c r="A17" s="53" t="s">
        <v>187</v>
      </c>
      <c r="B17" s="51" t="s">
        <v>219</v>
      </c>
      <c r="C17" s="61">
        <v>0.025</v>
      </c>
    </row>
    <row r="18" spans="1:3" ht="31.5">
      <c r="A18" s="53" t="s">
        <v>188</v>
      </c>
      <c r="B18" s="51" t="s">
        <v>219</v>
      </c>
      <c r="C18" s="61">
        <v>0.645</v>
      </c>
    </row>
    <row r="19" spans="1:3" ht="31.5">
      <c r="A19" s="53" t="s">
        <v>10</v>
      </c>
      <c r="B19" s="54"/>
      <c r="C19" s="56"/>
    </row>
    <row r="20" spans="1:3" ht="31.5">
      <c r="A20" s="53" t="s">
        <v>35</v>
      </c>
      <c r="B20" s="51" t="s">
        <v>766</v>
      </c>
      <c r="C20" s="61">
        <v>194</v>
      </c>
    </row>
    <row r="21" spans="1:3" ht="31.5">
      <c r="A21" s="53" t="s">
        <v>57</v>
      </c>
      <c r="B21" s="51" t="s">
        <v>766</v>
      </c>
      <c r="C21" s="61">
        <v>205</v>
      </c>
    </row>
    <row r="22" spans="1:3" ht="31.5">
      <c r="A22" s="53" t="s">
        <v>36</v>
      </c>
      <c r="B22" s="51" t="s">
        <v>766</v>
      </c>
      <c r="C22" s="58">
        <v>100</v>
      </c>
    </row>
    <row r="23" spans="1:3" ht="31.5">
      <c r="A23" s="53" t="s">
        <v>58</v>
      </c>
      <c r="B23" s="51" t="s">
        <v>766</v>
      </c>
      <c r="C23" s="58">
        <v>120</v>
      </c>
    </row>
    <row r="24" spans="1:3" ht="15.75">
      <c r="A24" s="50" t="s">
        <v>11</v>
      </c>
      <c r="B24" s="51" t="s">
        <v>76</v>
      </c>
      <c r="C24" s="61">
        <v>42.457</v>
      </c>
    </row>
    <row r="25" spans="1:3" ht="31.5">
      <c r="A25" s="53" t="s">
        <v>221</v>
      </c>
      <c r="B25" s="51" t="s">
        <v>76</v>
      </c>
      <c r="C25" s="61">
        <v>42.457</v>
      </c>
    </row>
    <row r="28" ht="15.75">
      <c r="C28" s="62"/>
    </row>
  </sheetData>
  <sheetProtection/>
  <mergeCells count="3">
    <mergeCell ref="B3:B4"/>
    <mergeCell ref="C3:C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workbookViewId="0" topLeftCell="A1">
      <selection activeCell="Q68" sqref="Q68"/>
    </sheetView>
  </sheetViews>
  <sheetFormatPr defaultColWidth="9.00390625" defaultRowHeight="12.75"/>
  <cols>
    <col min="1" max="1" width="48.375" style="0" customWidth="1"/>
    <col min="2" max="2" width="12.875" style="0" customWidth="1"/>
    <col min="3" max="3" width="17.875" style="0" customWidth="1"/>
  </cols>
  <sheetData>
    <row r="1" spans="1:3" ht="16.5">
      <c r="A1" s="29" t="s">
        <v>12</v>
      </c>
      <c r="B1" s="1"/>
      <c r="C1" s="1"/>
    </row>
    <row r="2" spans="1:3" ht="31.5">
      <c r="A2" s="30" t="s">
        <v>522</v>
      </c>
      <c r="B2" s="31" t="s">
        <v>67</v>
      </c>
      <c r="C2" s="32" t="s">
        <v>423</v>
      </c>
    </row>
    <row r="3" spans="1:3" ht="31.5">
      <c r="A3" s="33" t="s">
        <v>222</v>
      </c>
      <c r="B3" s="34" t="s">
        <v>217</v>
      </c>
      <c r="C3" s="35">
        <v>10.02</v>
      </c>
    </row>
    <row r="4" spans="1:3" ht="15.75">
      <c r="A4" s="33" t="s">
        <v>601</v>
      </c>
      <c r="B4" s="34"/>
      <c r="C4" s="36"/>
    </row>
    <row r="5" spans="1:3" ht="31.5">
      <c r="A5" s="37" t="s">
        <v>600</v>
      </c>
      <c r="B5" s="34" t="s">
        <v>217</v>
      </c>
      <c r="C5" s="35">
        <v>10.02</v>
      </c>
    </row>
    <row r="6" spans="1:3" ht="31.5">
      <c r="A6" s="37" t="s">
        <v>602</v>
      </c>
      <c r="B6" s="34" t="s">
        <v>217</v>
      </c>
      <c r="C6" s="38" t="s">
        <v>469</v>
      </c>
    </row>
    <row r="7" spans="1:3" ht="31.5">
      <c r="A7" s="33" t="s">
        <v>59</v>
      </c>
      <c r="B7" s="39"/>
      <c r="C7" s="40"/>
    </row>
    <row r="8" spans="1:3" ht="31.5">
      <c r="A8" s="41" t="s">
        <v>452</v>
      </c>
      <c r="B8" s="34" t="s">
        <v>217</v>
      </c>
      <c r="C8" s="42">
        <v>10</v>
      </c>
    </row>
    <row r="9" spans="1:3" ht="31.5">
      <c r="A9" s="43" t="s">
        <v>468</v>
      </c>
      <c r="B9" s="34" t="s">
        <v>217</v>
      </c>
      <c r="C9" s="44">
        <v>0.2</v>
      </c>
    </row>
    <row r="10" spans="1:3" ht="32.25" customHeight="1">
      <c r="A10" s="33" t="s">
        <v>144</v>
      </c>
      <c r="B10" s="34" t="s">
        <v>219</v>
      </c>
      <c r="C10" s="306">
        <v>0.712</v>
      </c>
    </row>
    <row r="11" spans="1:3" ht="31.5">
      <c r="A11" s="37" t="s">
        <v>223</v>
      </c>
      <c r="B11" s="34" t="s">
        <v>219</v>
      </c>
      <c r="C11" s="306">
        <v>0.702</v>
      </c>
    </row>
    <row r="12" spans="1:3" ht="31.5">
      <c r="A12" s="37" t="s">
        <v>793</v>
      </c>
      <c r="B12" s="34" t="s">
        <v>219</v>
      </c>
      <c r="C12" s="306">
        <v>0.01</v>
      </c>
    </row>
    <row r="13" spans="1:3" ht="15.75">
      <c r="A13" s="33" t="s">
        <v>484</v>
      </c>
      <c r="B13" s="34" t="s">
        <v>76</v>
      </c>
      <c r="C13" s="306">
        <v>34.035</v>
      </c>
    </row>
    <row r="14" spans="1:3" ht="31.5">
      <c r="A14" s="37" t="s">
        <v>13</v>
      </c>
      <c r="B14" s="34" t="s">
        <v>76</v>
      </c>
      <c r="C14" s="306">
        <v>34.035</v>
      </c>
    </row>
    <row r="17" ht="15.75">
      <c r="C17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C19" sqref="C19"/>
    </sheetView>
  </sheetViews>
  <sheetFormatPr defaultColWidth="9.00390625" defaultRowHeight="12.75"/>
  <cols>
    <col min="1" max="1" width="44.00390625" style="0" customWidth="1"/>
    <col min="2" max="2" width="11.75390625" style="0" customWidth="1"/>
    <col min="3" max="3" width="16.00390625" style="0" customWidth="1"/>
    <col min="4" max="4" width="15.375" style="0" customWidth="1"/>
  </cols>
  <sheetData>
    <row r="1" spans="1:4" ht="16.5">
      <c r="A1" s="101" t="s">
        <v>14</v>
      </c>
      <c r="B1" s="102"/>
      <c r="C1" s="102"/>
      <c r="D1" s="102"/>
    </row>
    <row r="2" spans="1:4" ht="15.75">
      <c r="A2" s="391" t="s">
        <v>522</v>
      </c>
      <c r="B2" s="402" t="s">
        <v>67</v>
      </c>
      <c r="C2" s="64" t="s">
        <v>423</v>
      </c>
      <c r="D2" s="64" t="s">
        <v>424</v>
      </c>
    </row>
    <row r="3" spans="1:4" ht="15.75">
      <c r="A3" s="391"/>
      <c r="B3" s="406"/>
      <c r="C3" s="65">
        <v>2012</v>
      </c>
      <c r="D3" s="65" t="s">
        <v>485</v>
      </c>
    </row>
    <row r="4" spans="1:4" ht="31.5">
      <c r="A4" s="103" t="s">
        <v>767</v>
      </c>
      <c r="B4" s="104" t="s">
        <v>817</v>
      </c>
      <c r="C4" s="68">
        <v>7</v>
      </c>
      <c r="D4" s="82" t="s">
        <v>469</v>
      </c>
    </row>
    <row r="5" spans="1:4" ht="15.75">
      <c r="A5" s="105" t="s">
        <v>116</v>
      </c>
      <c r="B5" s="106"/>
      <c r="C5" s="107"/>
      <c r="D5" s="107"/>
    </row>
    <row r="6" spans="1:4" ht="15.75">
      <c r="A6" s="108" t="s">
        <v>311</v>
      </c>
      <c r="B6" s="104" t="s">
        <v>817</v>
      </c>
      <c r="C6" s="82" t="s">
        <v>469</v>
      </c>
      <c r="D6" s="82" t="s">
        <v>469</v>
      </c>
    </row>
    <row r="7" spans="1:4" ht="15.75">
      <c r="A7" s="108" t="s">
        <v>312</v>
      </c>
      <c r="B7" s="104" t="s">
        <v>817</v>
      </c>
      <c r="C7" s="68">
        <v>1</v>
      </c>
      <c r="D7" s="82" t="s">
        <v>469</v>
      </c>
    </row>
    <row r="8" spans="1:4" ht="15.75">
      <c r="A8" s="108" t="s">
        <v>314</v>
      </c>
      <c r="B8" s="104" t="s">
        <v>817</v>
      </c>
      <c r="C8" s="68">
        <v>6</v>
      </c>
      <c r="D8" s="82" t="s">
        <v>469</v>
      </c>
    </row>
    <row r="9" spans="1:4" ht="15.75">
      <c r="A9" s="109" t="s">
        <v>315</v>
      </c>
      <c r="B9" s="104" t="s">
        <v>817</v>
      </c>
      <c r="C9" s="68">
        <v>6</v>
      </c>
      <c r="D9" s="82" t="s">
        <v>469</v>
      </c>
    </row>
    <row r="10" spans="1:4" ht="15.75">
      <c r="A10" s="108" t="s">
        <v>311</v>
      </c>
      <c r="B10" s="104" t="s">
        <v>817</v>
      </c>
      <c r="C10" s="82" t="s">
        <v>469</v>
      </c>
      <c r="D10" s="82" t="s">
        <v>469</v>
      </c>
    </row>
    <row r="11" spans="1:4" ht="15.75">
      <c r="A11" s="108" t="s">
        <v>312</v>
      </c>
      <c r="B11" s="104" t="s">
        <v>817</v>
      </c>
      <c r="C11" s="82" t="s">
        <v>469</v>
      </c>
      <c r="D11" s="82" t="s">
        <v>469</v>
      </c>
    </row>
    <row r="12" spans="1:4" ht="15.75">
      <c r="A12" s="108" t="s">
        <v>314</v>
      </c>
      <c r="B12" s="104" t="s">
        <v>817</v>
      </c>
      <c r="C12" s="82" t="s">
        <v>469</v>
      </c>
      <c r="D12" s="82" t="s">
        <v>469</v>
      </c>
    </row>
    <row r="13" spans="1:4" ht="31.5">
      <c r="A13" s="103" t="s">
        <v>768</v>
      </c>
      <c r="B13" s="104" t="s">
        <v>817</v>
      </c>
      <c r="C13" s="44">
        <v>3488</v>
      </c>
      <c r="D13" s="100"/>
    </row>
    <row r="14" spans="1:4" ht="15.75">
      <c r="A14" s="109" t="s">
        <v>116</v>
      </c>
      <c r="B14" s="106"/>
      <c r="C14" s="107"/>
      <c r="D14" s="107"/>
    </row>
    <row r="15" spans="1:4" ht="15.75">
      <c r="A15" s="108" t="s">
        <v>232</v>
      </c>
      <c r="B15" s="104" t="s">
        <v>817</v>
      </c>
      <c r="C15" s="68">
        <v>3298</v>
      </c>
      <c r="D15" s="82" t="s">
        <v>469</v>
      </c>
    </row>
    <row r="16" spans="1:4" ht="15.75">
      <c r="A16" s="108" t="s">
        <v>161</v>
      </c>
      <c r="B16" s="104" t="s">
        <v>817</v>
      </c>
      <c r="C16" s="68">
        <v>190</v>
      </c>
      <c r="D16" s="82" t="s">
        <v>469</v>
      </c>
    </row>
    <row r="17" spans="1:4" ht="15.75">
      <c r="A17" s="109" t="s">
        <v>366</v>
      </c>
      <c r="B17" s="104" t="s">
        <v>817</v>
      </c>
      <c r="C17" s="82" t="s">
        <v>469</v>
      </c>
      <c r="D17" s="82" t="s">
        <v>469</v>
      </c>
    </row>
    <row r="18" spans="1:4" ht="31.5">
      <c r="A18" s="103" t="s">
        <v>769</v>
      </c>
      <c r="B18" s="104" t="s">
        <v>830</v>
      </c>
      <c r="C18" s="82" t="s">
        <v>469</v>
      </c>
      <c r="D18" s="82" t="s">
        <v>469</v>
      </c>
    </row>
    <row r="19" spans="1:4" ht="15.75">
      <c r="A19" s="109" t="s">
        <v>230</v>
      </c>
      <c r="B19" s="104" t="s">
        <v>830</v>
      </c>
      <c r="C19" s="82" t="s">
        <v>469</v>
      </c>
      <c r="D19" s="82" t="s">
        <v>469</v>
      </c>
    </row>
    <row r="20" spans="1:4" ht="15.75">
      <c r="A20" s="105" t="s">
        <v>442</v>
      </c>
      <c r="B20" s="106"/>
      <c r="C20" s="107"/>
      <c r="D20" s="107"/>
    </row>
    <row r="21" spans="1:4" ht="15.75">
      <c r="A21" s="108" t="s">
        <v>300</v>
      </c>
      <c r="B21" s="104" t="s">
        <v>830</v>
      </c>
      <c r="C21" s="82" t="s">
        <v>469</v>
      </c>
      <c r="D21" s="82" t="s">
        <v>469</v>
      </c>
    </row>
    <row r="22" spans="1:4" ht="15.75">
      <c r="A22" s="108" t="s">
        <v>162</v>
      </c>
      <c r="B22" s="104" t="s">
        <v>830</v>
      </c>
      <c r="C22" s="82" t="s">
        <v>469</v>
      </c>
      <c r="D22" s="82" t="s">
        <v>469</v>
      </c>
    </row>
    <row r="23" spans="1:4" ht="15.75">
      <c r="A23" s="474" t="s">
        <v>301</v>
      </c>
      <c r="B23" s="110" t="s">
        <v>284</v>
      </c>
      <c r="C23" s="82" t="s">
        <v>469</v>
      </c>
      <c r="D23" s="82" t="s">
        <v>469</v>
      </c>
    </row>
    <row r="24" spans="1:4" ht="15.75">
      <c r="A24" s="474"/>
      <c r="B24" s="110" t="s">
        <v>400</v>
      </c>
      <c r="C24" s="82" t="s">
        <v>469</v>
      </c>
      <c r="D24" s="82" t="s">
        <v>469</v>
      </c>
    </row>
    <row r="25" spans="1:4" ht="15.75">
      <c r="A25" s="475" t="s">
        <v>179</v>
      </c>
      <c r="B25" s="110" t="s">
        <v>284</v>
      </c>
      <c r="C25" s="82" t="s">
        <v>469</v>
      </c>
      <c r="D25" s="82" t="s">
        <v>469</v>
      </c>
    </row>
    <row r="26" spans="1:4" ht="15.75">
      <c r="A26" s="476"/>
      <c r="B26" s="110" t="s">
        <v>400</v>
      </c>
      <c r="C26" s="82" t="s">
        <v>469</v>
      </c>
      <c r="D26" s="82" t="s">
        <v>469</v>
      </c>
    </row>
    <row r="27" spans="1:4" ht="15.75">
      <c r="A27" s="475" t="s">
        <v>180</v>
      </c>
      <c r="B27" s="110" t="s">
        <v>284</v>
      </c>
      <c r="C27" s="82" t="s">
        <v>469</v>
      </c>
      <c r="D27" s="82" t="s">
        <v>469</v>
      </c>
    </row>
    <row r="28" spans="1:4" ht="15.75">
      <c r="A28" s="476"/>
      <c r="B28" s="110" t="s">
        <v>400</v>
      </c>
      <c r="C28" s="82" t="s">
        <v>469</v>
      </c>
      <c r="D28" s="82" t="s">
        <v>469</v>
      </c>
    </row>
    <row r="29" spans="1:4" ht="15.75">
      <c r="A29" s="474" t="s">
        <v>15</v>
      </c>
      <c r="B29" s="110" t="s">
        <v>255</v>
      </c>
      <c r="C29" s="82" t="s">
        <v>469</v>
      </c>
      <c r="D29" s="82" t="s">
        <v>469</v>
      </c>
    </row>
    <row r="30" spans="1:4" ht="15.75">
      <c r="A30" s="474"/>
      <c r="B30" s="110" t="s">
        <v>400</v>
      </c>
      <c r="C30" s="82" t="s">
        <v>469</v>
      </c>
      <c r="D30" s="82" t="s">
        <v>469</v>
      </c>
    </row>
    <row r="31" spans="1:4" ht="15.75">
      <c r="A31" s="473" t="s">
        <v>231</v>
      </c>
      <c r="B31" s="110" t="s">
        <v>255</v>
      </c>
      <c r="C31" s="82" t="s">
        <v>469</v>
      </c>
      <c r="D31" s="82" t="s">
        <v>469</v>
      </c>
    </row>
    <row r="32" spans="1:4" ht="15.75">
      <c r="A32" s="473"/>
      <c r="B32" s="110" t="s">
        <v>400</v>
      </c>
      <c r="C32" s="82" t="s">
        <v>469</v>
      </c>
      <c r="D32" s="82" t="s">
        <v>469</v>
      </c>
    </row>
    <row r="33" spans="1:4" ht="15.75">
      <c r="A33" s="473" t="s">
        <v>180</v>
      </c>
      <c r="B33" s="110" t="s">
        <v>255</v>
      </c>
      <c r="C33" s="82" t="s">
        <v>469</v>
      </c>
      <c r="D33" s="82" t="s">
        <v>469</v>
      </c>
    </row>
    <row r="34" spans="1:4" ht="15.75">
      <c r="A34" s="473"/>
      <c r="B34" s="110" t="s">
        <v>400</v>
      </c>
      <c r="C34" s="82" t="s">
        <v>469</v>
      </c>
      <c r="D34" s="82" t="s">
        <v>469</v>
      </c>
    </row>
    <row r="35" spans="1:4" ht="47.25">
      <c r="A35" s="111" t="s">
        <v>16</v>
      </c>
      <c r="B35" s="110" t="s">
        <v>384</v>
      </c>
      <c r="C35" s="82" t="s">
        <v>469</v>
      </c>
      <c r="D35" s="82" t="s">
        <v>469</v>
      </c>
    </row>
  </sheetData>
  <sheetProtection/>
  <mergeCells count="8">
    <mergeCell ref="A31:A32"/>
    <mergeCell ref="A33:A34"/>
    <mergeCell ref="A2:A3"/>
    <mergeCell ref="B2:B3"/>
    <mergeCell ref="A23:A24"/>
    <mergeCell ref="A25:A26"/>
    <mergeCell ref="A27:A28"/>
    <mergeCell ref="A29:A30"/>
  </mergeCells>
  <printOptions/>
  <pageMargins left="0.69" right="0.16" top="0.22" bottom="1" header="0.18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workbookViewId="0" topLeftCell="A1">
      <selection activeCell="L7" sqref="L7"/>
    </sheetView>
  </sheetViews>
  <sheetFormatPr defaultColWidth="9.00390625" defaultRowHeight="12.75"/>
  <cols>
    <col min="1" max="1" width="32.375" style="0" customWidth="1"/>
    <col min="2" max="2" width="12.25390625" style="0" customWidth="1"/>
    <col min="4" max="5" width="10.625" style="0" bestFit="1" customWidth="1"/>
    <col min="6" max="6" width="8.125" style="0" customWidth="1"/>
    <col min="7" max="8" width="7.75390625" style="0" customWidth="1"/>
    <col min="10" max="10" width="7.625" style="0" customWidth="1"/>
    <col min="11" max="11" width="11.625" style="0" customWidth="1"/>
    <col min="12" max="12" width="10.00390625" style="0" customWidth="1"/>
  </cols>
  <sheetData>
    <row r="1" spans="1:12" ht="16.5">
      <c r="A1" s="78"/>
      <c r="B1" s="78"/>
      <c r="C1" s="77"/>
      <c r="D1" s="77"/>
      <c r="E1" s="76" t="s">
        <v>17</v>
      </c>
      <c r="F1" s="77"/>
      <c r="G1" s="77"/>
      <c r="H1" s="77"/>
      <c r="I1" s="77"/>
      <c r="J1" s="77"/>
      <c r="K1" s="78"/>
      <c r="L1" s="78"/>
    </row>
    <row r="2" spans="1:12" ht="78.75" customHeight="1">
      <c r="A2" s="402" t="s">
        <v>522</v>
      </c>
      <c r="B2" s="402" t="s">
        <v>67</v>
      </c>
      <c r="C2" s="419"/>
      <c r="D2" s="419" t="s">
        <v>37</v>
      </c>
      <c r="E2" s="413" t="s">
        <v>786</v>
      </c>
      <c r="F2" s="413"/>
      <c r="G2" s="413"/>
      <c r="H2" s="413"/>
      <c r="I2" s="413"/>
      <c r="J2" s="413"/>
      <c r="K2" s="414" t="s">
        <v>635</v>
      </c>
      <c r="L2" s="415"/>
    </row>
    <row r="3" spans="1:12" ht="35.25" customHeight="1">
      <c r="A3" s="406"/>
      <c r="B3" s="406"/>
      <c r="C3" s="419"/>
      <c r="D3" s="419"/>
      <c r="E3" s="92" t="s">
        <v>38</v>
      </c>
      <c r="F3" s="92" t="s">
        <v>39</v>
      </c>
      <c r="G3" s="92" t="s">
        <v>40</v>
      </c>
      <c r="H3" s="92" t="s">
        <v>61</v>
      </c>
      <c r="I3" s="92" t="s">
        <v>165</v>
      </c>
      <c r="J3" s="92" t="s">
        <v>62</v>
      </c>
      <c r="K3" s="324" t="s">
        <v>482</v>
      </c>
      <c r="L3" s="324" t="s">
        <v>426</v>
      </c>
    </row>
    <row r="4" spans="1:12" ht="15.75">
      <c r="A4" s="325">
        <v>1</v>
      </c>
      <c r="B4" s="325">
        <v>2</v>
      </c>
      <c r="C4" s="326">
        <v>3</v>
      </c>
      <c r="D4" s="326">
        <v>4</v>
      </c>
      <c r="E4" s="96">
        <v>5</v>
      </c>
      <c r="F4" s="96">
        <v>6</v>
      </c>
      <c r="G4" s="96">
        <v>7</v>
      </c>
      <c r="H4" s="96">
        <v>8</v>
      </c>
      <c r="I4" s="96">
        <v>9</v>
      </c>
      <c r="J4" s="96">
        <v>10</v>
      </c>
      <c r="K4" s="327">
        <v>11</v>
      </c>
      <c r="L4" s="327">
        <v>12</v>
      </c>
    </row>
    <row r="5" spans="1:12" ht="15.75">
      <c r="A5" s="477" t="s">
        <v>604</v>
      </c>
      <c r="B5" s="479" t="s">
        <v>603</v>
      </c>
      <c r="C5" s="328" t="s">
        <v>181</v>
      </c>
      <c r="D5" s="329">
        <f>E5+K5</f>
        <v>45.54</v>
      </c>
      <c r="E5" s="343">
        <f>17+27.83</f>
        <v>44.83</v>
      </c>
      <c r="F5" s="332" t="s">
        <v>469</v>
      </c>
      <c r="G5" s="332" t="s">
        <v>469</v>
      </c>
      <c r="H5" s="332" t="s">
        <v>469</v>
      </c>
      <c r="I5" s="332" t="s">
        <v>469</v>
      </c>
      <c r="J5" s="332" t="s">
        <v>469</v>
      </c>
      <c r="K5" s="343">
        <f>0.22+0.49</f>
        <v>0.71</v>
      </c>
      <c r="L5" s="233" t="s">
        <v>469</v>
      </c>
    </row>
    <row r="6" spans="1:12" ht="15.75">
      <c r="A6" s="478"/>
      <c r="B6" s="480"/>
      <c r="C6" s="328" t="s">
        <v>182</v>
      </c>
      <c r="D6" s="329">
        <f>E6+K6</f>
        <v>50.25</v>
      </c>
      <c r="E6" s="343">
        <f>19.5+29.6</f>
        <v>49.1</v>
      </c>
      <c r="F6" s="332" t="s">
        <v>469</v>
      </c>
      <c r="G6" s="332" t="s">
        <v>469</v>
      </c>
      <c r="H6" s="332" t="s">
        <v>469</v>
      </c>
      <c r="I6" s="332" t="s">
        <v>469</v>
      </c>
      <c r="J6" s="332" t="s">
        <v>469</v>
      </c>
      <c r="K6" s="343">
        <f>0.23+0.92</f>
        <v>1.1500000000000001</v>
      </c>
      <c r="L6" s="233" t="s">
        <v>469</v>
      </c>
    </row>
    <row r="7" spans="1:12" ht="15.75">
      <c r="A7" s="481" t="s">
        <v>605</v>
      </c>
      <c r="B7" s="479" t="s">
        <v>603</v>
      </c>
      <c r="C7" s="328" t="s">
        <v>181</v>
      </c>
      <c r="D7" s="330" t="s">
        <v>469</v>
      </c>
      <c r="E7" s="332" t="s">
        <v>469</v>
      </c>
      <c r="F7" s="332" t="s">
        <v>469</v>
      </c>
      <c r="G7" s="332" t="s">
        <v>469</v>
      </c>
      <c r="H7" s="332" t="s">
        <v>469</v>
      </c>
      <c r="I7" s="332" t="s">
        <v>469</v>
      </c>
      <c r="J7" s="332" t="s">
        <v>469</v>
      </c>
      <c r="K7" s="332" t="s">
        <v>469</v>
      </c>
      <c r="L7" s="233" t="s">
        <v>469</v>
      </c>
    </row>
    <row r="8" spans="1:12" ht="15.75">
      <c r="A8" s="481"/>
      <c r="B8" s="480"/>
      <c r="C8" s="328" t="s">
        <v>182</v>
      </c>
      <c r="D8" s="330" t="s">
        <v>469</v>
      </c>
      <c r="E8" s="332" t="s">
        <v>469</v>
      </c>
      <c r="F8" s="332" t="s">
        <v>469</v>
      </c>
      <c r="G8" s="332" t="s">
        <v>469</v>
      </c>
      <c r="H8" s="332" t="s">
        <v>469</v>
      </c>
      <c r="I8" s="332" t="s">
        <v>469</v>
      </c>
      <c r="J8" s="332" t="s">
        <v>469</v>
      </c>
      <c r="K8" s="332" t="s">
        <v>469</v>
      </c>
      <c r="L8" s="233" t="s">
        <v>469</v>
      </c>
    </row>
    <row r="9" spans="1:12" ht="15.75">
      <c r="A9" s="481" t="s">
        <v>606</v>
      </c>
      <c r="B9" s="479" t="s">
        <v>603</v>
      </c>
      <c r="C9" s="328" t="s">
        <v>181</v>
      </c>
      <c r="D9" s="329">
        <f>E9+K9</f>
        <v>41.699999999999996</v>
      </c>
      <c r="E9" s="343">
        <f>17+23.77</f>
        <v>40.769999999999996</v>
      </c>
      <c r="F9" s="332" t="s">
        <v>469</v>
      </c>
      <c r="G9" s="332" t="s">
        <v>469</v>
      </c>
      <c r="H9" s="332" t="s">
        <v>469</v>
      </c>
      <c r="I9" s="332" t="s">
        <v>469</v>
      </c>
      <c r="J9" s="332" t="s">
        <v>469</v>
      </c>
      <c r="K9" s="343">
        <f>0.2+0.73</f>
        <v>0.9299999999999999</v>
      </c>
      <c r="L9" s="233" t="s">
        <v>469</v>
      </c>
    </row>
    <row r="10" spans="1:12" ht="15.75">
      <c r="A10" s="481"/>
      <c r="B10" s="480"/>
      <c r="C10" s="328" t="s">
        <v>182</v>
      </c>
      <c r="D10" s="329">
        <f>E10+K10</f>
        <v>44.230000000000004</v>
      </c>
      <c r="E10" s="343">
        <f>17.2+26</f>
        <v>43.2</v>
      </c>
      <c r="F10" s="332" t="s">
        <v>469</v>
      </c>
      <c r="G10" s="332" t="s">
        <v>469</v>
      </c>
      <c r="H10" s="332" t="s">
        <v>469</v>
      </c>
      <c r="I10" s="332" t="s">
        <v>469</v>
      </c>
      <c r="J10" s="332" t="s">
        <v>469</v>
      </c>
      <c r="K10" s="343">
        <f>0.23+0.8</f>
        <v>1.03</v>
      </c>
      <c r="L10" s="233" t="s">
        <v>469</v>
      </c>
    </row>
    <row r="11" spans="1:12" ht="15.75">
      <c r="A11" s="482" t="s">
        <v>787</v>
      </c>
      <c r="B11" s="479" t="s">
        <v>603</v>
      </c>
      <c r="C11" s="328" t="s">
        <v>181</v>
      </c>
      <c r="D11" s="233" t="s">
        <v>469</v>
      </c>
      <c r="E11" s="332" t="s">
        <v>469</v>
      </c>
      <c r="F11" s="332" t="s">
        <v>469</v>
      </c>
      <c r="G11" s="332" t="s">
        <v>469</v>
      </c>
      <c r="H11" s="332" t="s">
        <v>469</v>
      </c>
      <c r="I11" s="332" t="s">
        <v>469</v>
      </c>
      <c r="J11" s="332" t="s">
        <v>469</v>
      </c>
      <c r="K11" s="332" t="s">
        <v>469</v>
      </c>
      <c r="L11" s="233" t="s">
        <v>469</v>
      </c>
    </row>
    <row r="12" spans="1:12" ht="15.75">
      <c r="A12" s="482"/>
      <c r="B12" s="480"/>
      <c r="C12" s="328" t="s">
        <v>182</v>
      </c>
      <c r="D12" s="233" t="s">
        <v>469</v>
      </c>
      <c r="E12" s="332" t="s">
        <v>469</v>
      </c>
      <c r="F12" s="332" t="s">
        <v>469</v>
      </c>
      <c r="G12" s="332" t="s">
        <v>469</v>
      </c>
      <c r="H12" s="332" t="s">
        <v>469</v>
      </c>
      <c r="I12" s="332" t="s">
        <v>469</v>
      </c>
      <c r="J12" s="332" t="s">
        <v>469</v>
      </c>
      <c r="K12" s="332" t="s">
        <v>469</v>
      </c>
      <c r="L12" s="233" t="s">
        <v>469</v>
      </c>
    </row>
    <row r="13" spans="1:12" ht="15.75">
      <c r="A13" s="482" t="s">
        <v>607</v>
      </c>
      <c r="B13" s="479" t="s">
        <v>603</v>
      </c>
      <c r="C13" s="328" t="s">
        <v>181</v>
      </c>
      <c r="D13" s="233" t="s">
        <v>469</v>
      </c>
      <c r="E13" s="332" t="s">
        <v>469</v>
      </c>
      <c r="F13" s="332" t="s">
        <v>469</v>
      </c>
      <c r="G13" s="332" t="s">
        <v>469</v>
      </c>
      <c r="H13" s="332" t="s">
        <v>469</v>
      </c>
      <c r="I13" s="332" t="s">
        <v>469</v>
      </c>
      <c r="J13" s="332" t="s">
        <v>469</v>
      </c>
      <c r="K13" s="332" t="s">
        <v>469</v>
      </c>
      <c r="L13" s="233" t="s">
        <v>469</v>
      </c>
    </row>
    <row r="14" spans="1:12" ht="15.75">
      <c r="A14" s="482"/>
      <c r="B14" s="480"/>
      <c r="C14" s="328" t="s">
        <v>182</v>
      </c>
      <c r="D14" s="233" t="s">
        <v>469</v>
      </c>
      <c r="E14" s="332" t="s">
        <v>469</v>
      </c>
      <c r="F14" s="332" t="s">
        <v>469</v>
      </c>
      <c r="G14" s="332" t="s">
        <v>469</v>
      </c>
      <c r="H14" s="332" t="s">
        <v>469</v>
      </c>
      <c r="I14" s="332" t="s">
        <v>469</v>
      </c>
      <c r="J14" s="332" t="s">
        <v>469</v>
      </c>
      <c r="K14" s="332" t="s">
        <v>469</v>
      </c>
      <c r="L14" s="233" t="s">
        <v>469</v>
      </c>
    </row>
    <row r="15" spans="1:12" ht="15.75">
      <c r="A15" s="482" t="s">
        <v>608</v>
      </c>
      <c r="B15" s="479" t="s">
        <v>603</v>
      </c>
      <c r="C15" s="328" t="s">
        <v>181</v>
      </c>
      <c r="D15" s="233" t="s">
        <v>469</v>
      </c>
      <c r="E15" s="332" t="s">
        <v>469</v>
      </c>
      <c r="F15" s="332" t="s">
        <v>469</v>
      </c>
      <c r="G15" s="332" t="s">
        <v>469</v>
      </c>
      <c r="H15" s="332" t="s">
        <v>469</v>
      </c>
      <c r="I15" s="332" t="s">
        <v>469</v>
      </c>
      <c r="J15" s="332" t="s">
        <v>469</v>
      </c>
      <c r="K15" s="332" t="s">
        <v>469</v>
      </c>
      <c r="L15" s="233" t="s">
        <v>469</v>
      </c>
    </row>
    <row r="16" spans="1:12" ht="15.75">
      <c r="A16" s="482"/>
      <c r="B16" s="480"/>
      <c r="C16" s="328" t="s">
        <v>182</v>
      </c>
      <c r="D16" s="233" t="s">
        <v>469</v>
      </c>
      <c r="E16" s="332" t="s">
        <v>469</v>
      </c>
      <c r="F16" s="332" t="s">
        <v>469</v>
      </c>
      <c r="G16" s="332" t="s">
        <v>469</v>
      </c>
      <c r="H16" s="332" t="s">
        <v>469</v>
      </c>
      <c r="I16" s="332" t="s">
        <v>469</v>
      </c>
      <c r="J16" s="332" t="s">
        <v>469</v>
      </c>
      <c r="K16" s="332" t="s">
        <v>469</v>
      </c>
      <c r="L16" s="233" t="s">
        <v>469</v>
      </c>
    </row>
    <row r="17" spans="1:12" ht="15.75">
      <c r="A17" s="482" t="s">
        <v>609</v>
      </c>
      <c r="B17" s="479" t="s">
        <v>603</v>
      </c>
      <c r="C17" s="328" t="s">
        <v>181</v>
      </c>
      <c r="D17" s="233" t="s">
        <v>469</v>
      </c>
      <c r="E17" s="332" t="s">
        <v>469</v>
      </c>
      <c r="F17" s="332" t="s">
        <v>469</v>
      </c>
      <c r="G17" s="332" t="s">
        <v>469</v>
      </c>
      <c r="H17" s="332" t="s">
        <v>469</v>
      </c>
      <c r="I17" s="332" t="s">
        <v>469</v>
      </c>
      <c r="J17" s="332" t="s">
        <v>469</v>
      </c>
      <c r="K17" s="332" t="s">
        <v>469</v>
      </c>
      <c r="L17" s="233" t="s">
        <v>469</v>
      </c>
    </row>
    <row r="18" spans="1:12" ht="15.75">
      <c r="A18" s="482"/>
      <c r="B18" s="480"/>
      <c r="C18" s="328" t="s">
        <v>182</v>
      </c>
      <c r="D18" s="233" t="s">
        <v>469</v>
      </c>
      <c r="E18" s="332" t="s">
        <v>469</v>
      </c>
      <c r="F18" s="332" t="s">
        <v>469</v>
      </c>
      <c r="G18" s="332" t="s">
        <v>469</v>
      </c>
      <c r="H18" s="332" t="s">
        <v>469</v>
      </c>
      <c r="I18" s="332" t="s">
        <v>469</v>
      </c>
      <c r="J18" s="332" t="s">
        <v>469</v>
      </c>
      <c r="K18" s="332" t="s">
        <v>469</v>
      </c>
      <c r="L18" s="233" t="s">
        <v>469</v>
      </c>
    </row>
    <row r="19" spans="1:12" ht="15.75">
      <c r="A19" s="481" t="s">
        <v>610</v>
      </c>
      <c r="B19" s="479" t="s">
        <v>42</v>
      </c>
      <c r="C19" s="328" t="s">
        <v>181</v>
      </c>
      <c r="D19" s="141">
        <f>E19+K19</f>
        <v>76709.79</v>
      </c>
      <c r="E19" s="327">
        <f>32952.88+42103.87</f>
        <v>75056.75</v>
      </c>
      <c r="F19" s="332" t="s">
        <v>469</v>
      </c>
      <c r="G19" s="332" t="s">
        <v>469</v>
      </c>
      <c r="H19" s="332" t="s">
        <v>469</v>
      </c>
      <c r="I19" s="332" t="s">
        <v>469</v>
      </c>
      <c r="J19" s="332" t="s">
        <v>469</v>
      </c>
      <c r="K19" s="327">
        <f>354.12+1298.92</f>
        <v>1653.04</v>
      </c>
      <c r="L19" s="233" t="s">
        <v>469</v>
      </c>
    </row>
    <row r="20" spans="1:12" ht="15.75">
      <c r="A20" s="481"/>
      <c r="B20" s="480"/>
      <c r="C20" s="328" t="s">
        <v>182</v>
      </c>
      <c r="D20" s="141">
        <f>E20+K20</f>
        <v>81283.75000000001</v>
      </c>
      <c r="E20" s="327">
        <f>34526.51+45000</f>
        <v>79526.51000000001</v>
      </c>
      <c r="F20" s="332" t="s">
        <v>469</v>
      </c>
      <c r="G20" s="332" t="s">
        <v>469</v>
      </c>
      <c r="H20" s="332" t="s">
        <v>469</v>
      </c>
      <c r="I20" s="332" t="s">
        <v>469</v>
      </c>
      <c r="J20" s="332" t="s">
        <v>469</v>
      </c>
      <c r="K20" s="327">
        <f>407.24+1350</f>
        <v>1757.24</v>
      </c>
      <c r="L20" s="233" t="s">
        <v>469</v>
      </c>
    </row>
    <row r="21" spans="1:12" ht="15.75">
      <c r="A21" s="482" t="s">
        <v>788</v>
      </c>
      <c r="B21" s="479" t="s">
        <v>42</v>
      </c>
      <c r="C21" s="328" t="s">
        <v>181</v>
      </c>
      <c r="D21" s="141">
        <f>39294.21+13438.92</f>
        <v>52733.13</v>
      </c>
      <c r="E21" s="233" t="s">
        <v>469</v>
      </c>
      <c r="F21" s="233" t="s">
        <v>469</v>
      </c>
      <c r="G21" s="233" t="s">
        <v>469</v>
      </c>
      <c r="H21" s="233" t="s">
        <v>469</v>
      </c>
      <c r="I21" s="233" t="s">
        <v>469</v>
      </c>
      <c r="J21" s="233" t="s">
        <v>469</v>
      </c>
      <c r="K21" s="233" t="s">
        <v>469</v>
      </c>
      <c r="L21" s="233" t="s">
        <v>469</v>
      </c>
    </row>
    <row r="22" spans="1:12" ht="15.75">
      <c r="A22" s="482"/>
      <c r="B22" s="480"/>
      <c r="C22" s="328" t="s">
        <v>182</v>
      </c>
      <c r="D22" s="141"/>
      <c r="E22" s="233" t="s">
        <v>469</v>
      </c>
      <c r="F22" s="233" t="s">
        <v>469</v>
      </c>
      <c r="G22" s="233" t="s">
        <v>469</v>
      </c>
      <c r="H22" s="233" t="s">
        <v>469</v>
      </c>
      <c r="I22" s="233" t="s">
        <v>469</v>
      </c>
      <c r="J22" s="233" t="s">
        <v>469</v>
      </c>
      <c r="K22" s="233" t="s">
        <v>469</v>
      </c>
      <c r="L22" s="233" t="s">
        <v>469</v>
      </c>
    </row>
    <row r="23" spans="1:12" ht="15.75">
      <c r="A23" s="483" t="s">
        <v>607</v>
      </c>
      <c r="B23" s="479" t="s">
        <v>42</v>
      </c>
      <c r="C23" s="328" t="s">
        <v>181</v>
      </c>
      <c r="D23" s="141">
        <f>3645.33+1423.1</f>
        <v>5068.43</v>
      </c>
      <c r="E23" s="233" t="s">
        <v>469</v>
      </c>
      <c r="F23" s="233" t="s">
        <v>469</v>
      </c>
      <c r="G23" s="233" t="s">
        <v>469</v>
      </c>
      <c r="H23" s="233" t="s">
        <v>469</v>
      </c>
      <c r="I23" s="233" t="s">
        <v>469</v>
      </c>
      <c r="J23" s="233" t="s">
        <v>469</v>
      </c>
      <c r="K23" s="233" t="s">
        <v>469</v>
      </c>
      <c r="L23" s="233" t="s">
        <v>469</v>
      </c>
    </row>
    <row r="24" spans="1:12" ht="15.75">
      <c r="A24" s="484"/>
      <c r="B24" s="480"/>
      <c r="C24" s="328" t="s">
        <v>182</v>
      </c>
      <c r="D24" s="141"/>
      <c r="E24" s="233" t="s">
        <v>469</v>
      </c>
      <c r="F24" s="233" t="s">
        <v>469</v>
      </c>
      <c r="G24" s="233" t="s">
        <v>469</v>
      </c>
      <c r="H24" s="233" t="s">
        <v>469</v>
      </c>
      <c r="I24" s="233" t="s">
        <v>469</v>
      </c>
      <c r="J24" s="233" t="s">
        <v>469</v>
      </c>
      <c r="K24" s="233" t="s">
        <v>469</v>
      </c>
      <c r="L24" s="233" t="s">
        <v>469</v>
      </c>
    </row>
    <row r="25" spans="1:12" ht="15.75">
      <c r="A25" s="483" t="s">
        <v>608</v>
      </c>
      <c r="B25" s="479" t="s">
        <v>42</v>
      </c>
      <c r="C25" s="328" t="s">
        <v>181</v>
      </c>
      <c r="D25" s="141">
        <f>203.52</f>
        <v>203.52</v>
      </c>
      <c r="E25" s="233" t="s">
        <v>469</v>
      </c>
      <c r="F25" s="233" t="s">
        <v>469</v>
      </c>
      <c r="G25" s="233" t="s">
        <v>469</v>
      </c>
      <c r="H25" s="233" t="s">
        <v>469</v>
      </c>
      <c r="I25" s="233" t="s">
        <v>469</v>
      </c>
      <c r="J25" s="233" t="s">
        <v>469</v>
      </c>
      <c r="K25" s="233" t="s">
        <v>469</v>
      </c>
      <c r="L25" s="233" t="s">
        <v>469</v>
      </c>
    </row>
    <row r="26" spans="1:12" ht="15.75">
      <c r="A26" s="484"/>
      <c r="B26" s="480"/>
      <c r="C26" s="328" t="s">
        <v>182</v>
      </c>
      <c r="D26" s="233"/>
      <c r="E26" s="233" t="s">
        <v>469</v>
      </c>
      <c r="F26" s="233" t="s">
        <v>469</v>
      </c>
      <c r="G26" s="233" t="s">
        <v>469</v>
      </c>
      <c r="H26" s="233" t="s">
        <v>469</v>
      </c>
      <c r="I26" s="233" t="s">
        <v>469</v>
      </c>
      <c r="J26" s="233" t="s">
        <v>469</v>
      </c>
      <c r="K26" s="233" t="s">
        <v>469</v>
      </c>
      <c r="L26" s="233" t="s">
        <v>469</v>
      </c>
    </row>
    <row r="27" spans="1:12" ht="15.75">
      <c r="A27" s="483" t="s">
        <v>609</v>
      </c>
      <c r="B27" s="479" t="s">
        <v>42</v>
      </c>
      <c r="C27" s="328" t="s">
        <v>181</v>
      </c>
      <c r="D27" s="233" t="s">
        <v>469</v>
      </c>
      <c r="E27" s="233" t="s">
        <v>469</v>
      </c>
      <c r="F27" s="233" t="s">
        <v>469</v>
      </c>
      <c r="G27" s="233" t="s">
        <v>469</v>
      </c>
      <c r="H27" s="233" t="s">
        <v>469</v>
      </c>
      <c r="I27" s="233" t="s">
        <v>469</v>
      </c>
      <c r="J27" s="233" t="s">
        <v>469</v>
      </c>
      <c r="K27" s="233" t="s">
        <v>469</v>
      </c>
      <c r="L27" s="233" t="s">
        <v>469</v>
      </c>
    </row>
    <row r="28" spans="1:12" ht="15.75">
      <c r="A28" s="484"/>
      <c r="B28" s="480"/>
      <c r="C28" s="328" t="s">
        <v>182</v>
      </c>
      <c r="D28" s="233" t="s">
        <v>469</v>
      </c>
      <c r="E28" s="233" t="s">
        <v>469</v>
      </c>
      <c r="F28" s="233" t="s">
        <v>469</v>
      </c>
      <c r="G28" s="233" t="s">
        <v>469</v>
      </c>
      <c r="H28" s="233" t="s">
        <v>469</v>
      </c>
      <c r="I28" s="233" t="s">
        <v>469</v>
      </c>
      <c r="J28" s="233" t="s">
        <v>469</v>
      </c>
      <c r="K28" s="233" t="s">
        <v>469</v>
      </c>
      <c r="L28" s="233" t="s">
        <v>469</v>
      </c>
    </row>
    <row r="29" spans="1:12" ht="15.75">
      <c r="A29" s="481" t="s">
        <v>611</v>
      </c>
      <c r="B29" s="479" t="s">
        <v>42</v>
      </c>
      <c r="C29" s="328" t="s">
        <v>181</v>
      </c>
      <c r="D29" s="327">
        <f>27302+54787.51</f>
        <v>82089.51000000001</v>
      </c>
      <c r="E29" s="233" t="s">
        <v>469</v>
      </c>
      <c r="F29" s="233" t="s">
        <v>469</v>
      </c>
      <c r="G29" s="233" t="s">
        <v>469</v>
      </c>
      <c r="H29" s="233" t="s">
        <v>469</v>
      </c>
      <c r="I29" s="233" t="s">
        <v>469</v>
      </c>
      <c r="J29" s="233" t="s">
        <v>469</v>
      </c>
      <c r="K29" s="233" t="s">
        <v>469</v>
      </c>
      <c r="L29" s="233" t="s">
        <v>469</v>
      </c>
    </row>
    <row r="30" spans="1:12" ht="15.75">
      <c r="A30" s="481"/>
      <c r="B30" s="480"/>
      <c r="C30" s="328" t="s">
        <v>182</v>
      </c>
      <c r="D30" s="327"/>
      <c r="E30" s="233" t="s">
        <v>469</v>
      </c>
      <c r="F30" s="233" t="s">
        <v>469</v>
      </c>
      <c r="G30" s="233" t="s">
        <v>469</v>
      </c>
      <c r="H30" s="233" t="s">
        <v>469</v>
      </c>
      <c r="I30" s="233" t="s">
        <v>469</v>
      </c>
      <c r="J30" s="233" t="s">
        <v>469</v>
      </c>
      <c r="K30" s="233" t="s">
        <v>469</v>
      </c>
      <c r="L30" s="233" t="s">
        <v>469</v>
      </c>
    </row>
    <row r="31" spans="1:12" ht="15.75">
      <c r="A31" s="482" t="s">
        <v>788</v>
      </c>
      <c r="B31" s="479" t="s">
        <v>42</v>
      </c>
      <c r="C31" s="328" t="s">
        <v>181</v>
      </c>
      <c r="D31" s="327">
        <f>7672.1+47350.46</f>
        <v>55022.56</v>
      </c>
      <c r="E31" s="233" t="s">
        <v>469</v>
      </c>
      <c r="F31" s="233" t="s">
        <v>469</v>
      </c>
      <c r="G31" s="233" t="s">
        <v>469</v>
      </c>
      <c r="H31" s="233" t="s">
        <v>469</v>
      </c>
      <c r="I31" s="233" t="s">
        <v>469</v>
      </c>
      <c r="J31" s="233" t="s">
        <v>469</v>
      </c>
      <c r="K31" s="233" t="s">
        <v>469</v>
      </c>
      <c r="L31" s="233" t="s">
        <v>469</v>
      </c>
    </row>
    <row r="32" spans="1:12" ht="15.75">
      <c r="A32" s="482"/>
      <c r="B32" s="480"/>
      <c r="C32" s="328" t="s">
        <v>182</v>
      </c>
      <c r="D32" s="327"/>
      <c r="E32" s="233" t="s">
        <v>469</v>
      </c>
      <c r="F32" s="233" t="s">
        <v>469</v>
      </c>
      <c r="G32" s="233" t="s">
        <v>469</v>
      </c>
      <c r="H32" s="233" t="s">
        <v>469</v>
      </c>
      <c r="I32" s="233" t="s">
        <v>469</v>
      </c>
      <c r="J32" s="233" t="s">
        <v>469</v>
      </c>
      <c r="K32" s="233" t="s">
        <v>469</v>
      </c>
      <c r="L32" s="233" t="s">
        <v>469</v>
      </c>
    </row>
    <row r="33" spans="1:12" ht="15.75">
      <c r="A33" s="482" t="s">
        <v>607</v>
      </c>
      <c r="B33" s="479" t="s">
        <v>42</v>
      </c>
      <c r="C33" s="328" t="s">
        <v>181</v>
      </c>
      <c r="D33" s="327">
        <f>1359.28+4331.31</f>
        <v>5690.59</v>
      </c>
      <c r="E33" s="233" t="s">
        <v>469</v>
      </c>
      <c r="F33" s="233" t="s">
        <v>469</v>
      </c>
      <c r="G33" s="233" t="s">
        <v>469</v>
      </c>
      <c r="H33" s="233" t="s">
        <v>469</v>
      </c>
      <c r="I33" s="233" t="s">
        <v>469</v>
      </c>
      <c r="J33" s="233" t="s">
        <v>469</v>
      </c>
      <c r="K33" s="233" t="s">
        <v>469</v>
      </c>
      <c r="L33" s="233" t="s">
        <v>469</v>
      </c>
    </row>
    <row r="34" spans="1:12" ht="15.75">
      <c r="A34" s="482"/>
      <c r="B34" s="480"/>
      <c r="C34" s="328" t="s">
        <v>182</v>
      </c>
      <c r="D34" s="327"/>
      <c r="E34" s="233" t="s">
        <v>469</v>
      </c>
      <c r="F34" s="233" t="s">
        <v>469</v>
      </c>
      <c r="G34" s="233" t="s">
        <v>469</v>
      </c>
      <c r="H34" s="233" t="s">
        <v>469</v>
      </c>
      <c r="I34" s="233" t="s">
        <v>469</v>
      </c>
      <c r="J34" s="233" t="s">
        <v>469</v>
      </c>
      <c r="K34" s="233" t="s">
        <v>469</v>
      </c>
      <c r="L34" s="233" t="s">
        <v>469</v>
      </c>
    </row>
    <row r="35" spans="1:12" ht="15.75">
      <c r="A35" s="482" t="s">
        <v>608</v>
      </c>
      <c r="B35" s="479" t="s">
        <v>42</v>
      </c>
      <c r="C35" s="328" t="s">
        <v>181</v>
      </c>
      <c r="D35" s="327">
        <f>281.78+76.5</f>
        <v>358.28</v>
      </c>
      <c r="E35" s="233" t="s">
        <v>469</v>
      </c>
      <c r="F35" s="233" t="s">
        <v>469</v>
      </c>
      <c r="G35" s="233" t="s">
        <v>469</v>
      </c>
      <c r="H35" s="233" t="s">
        <v>469</v>
      </c>
      <c r="I35" s="233" t="s">
        <v>469</v>
      </c>
      <c r="J35" s="233" t="s">
        <v>469</v>
      </c>
      <c r="K35" s="233" t="s">
        <v>469</v>
      </c>
      <c r="L35" s="233" t="s">
        <v>469</v>
      </c>
    </row>
    <row r="36" spans="1:12" ht="15.75">
      <c r="A36" s="482"/>
      <c r="B36" s="480"/>
      <c r="C36" s="328" t="s">
        <v>182</v>
      </c>
      <c r="D36" s="332"/>
      <c r="E36" s="233" t="s">
        <v>469</v>
      </c>
      <c r="F36" s="233" t="s">
        <v>469</v>
      </c>
      <c r="G36" s="233" t="s">
        <v>469</v>
      </c>
      <c r="H36" s="233" t="s">
        <v>469</v>
      </c>
      <c r="I36" s="233" t="s">
        <v>469</v>
      </c>
      <c r="J36" s="233" t="s">
        <v>469</v>
      </c>
      <c r="K36" s="233" t="s">
        <v>469</v>
      </c>
      <c r="L36" s="233" t="s">
        <v>469</v>
      </c>
    </row>
    <row r="37" spans="1:12" ht="15.75">
      <c r="A37" s="482" t="s">
        <v>609</v>
      </c>
      <c r="B37" s="479" t="s">
        <v>42</v>
      </c>
      <c r="C37" s="328" t="s">
        <v>181</v>
      </c>
      <c r="D37" s="233" t="s">
        <v>469</v>
      </c>
      <c r="E37" s="233" t="s">
        <v>469</v>
      </c>
      <c r="F37" s="233" t="s">
        <v>469</v>
      </c>
      <c r="G37" s="233" t="s">
        <v>469</v>
      </c>
      <c r="H37" s="233" t="s">
        <v>469</v>
      </c>
      <c r="I37" s="233" t="s">
        <v>469</v>
      </c>
      <c r="J37" s="233" t="s">
        <v>469</v>
      </c>
      <c r="K37" s="233" t="s">
        <v>469</v>
      </c>
      <c r="L37" s="233" t="s">
        <v>469</v>
      </c>
    </row>
    <row r="38" spans="1:12" ht="15.75">
      <c r="A38" s="482"/>
      <c r="B38" s="480"/>
      <c r="C38" s="328" t="s">
        <v>182</v>
      </c>
      <c r="D38" s="233" t="s">
        <v>469</v>
      </c>
      <c r="E38" s="233" t="s">
        <v>469</v>
      </c>
      <c r="F38" s="233" t="s">
        <v>469</v>
      </c>
      <c r="G38" s="233" t="s">
        <v>469</v>
      </c>
      <c r="H38" s="233" t="s">
        <v>469</v>
      </c>
      <c r="I38" s="233" t="s">
        <v>469</v>
      </c>
      <c r="J38" s="233" t="s">
        <v>469</v>
      </c>
      <c r="K38" s="233" t="s">
        <v>469</v>
      </c>
      <c r="L38" s="233" t="s">
        <v>469</v>
      </c>
    </row>
    <row r="39" spans="1:12" ht="15.75">
      <c r="A39" s="481" t="s">
        <v>612</v>
      </c>
      <c r="B39" s="479" t="s">
        <v>613</v>
      </c>
      <c r="C39" s="328" t="s">
        <v>181</v>
      </c>
      <c r="D39" s="329">
        <f>E39+K39</f>
        <v>7.766</v>
      </c>
      <c r="E39" s="343">
        <f>2.7+4.58</f>
        <v>7.28</v>
      </c>
      <c r="F39" s="332" t="s">
        <v>469</v>
      </c>
      <c r="G39" s="332" t="s">
        <v>469</v>
      </c>
      <c r="H39" s="332" t="s">
        <v>469</v>
      </c>
      <c r="I39" s="332" t="s">
        <v>469</v>
      </c>
      <c r="J39" s="332" t="s">
        <v>469</v>
      </c>
      <c r="K39" s="344">
        <f>0.406+0.08</f>
        <v>0.48600000000000004</v>
      </c>
      <c r="L39" s="233" t="s">
        <v>469</v>
      </c>
    </row>
    <row r="40" spans="1:12" ht="15.75">
      <c r="A40" s="481"/>
      <c r="B40" s="480"/>
      <c r="C40" s="328" t="s">
        <v>182</v>
      </c>
      <c r="D40" s="329">
        <f>E40+K40</f>
        <v>8.523</v>
      </c>
      <c r="E40" s="343">
        <f>3.088+4.5</f>
        <v>7.588</v>
      </c>
      <c r="F40" s="332" t="s">
        <v>469</v>
      </c>
      <c r="G40" s="332" t="s">
        <v>469</v>
      </c>
      <c r="H40" s="332" t="s">
        <v>469</v>
      </c>
      <c r="I40" s="332" t="s">
        <v>469</v>
      </c>
      <c r="J40" s="332" t="s">
        <v>469</v>
      </c>
      <c r="K40" s="344">
        <f>0.435+0.5</f>
        <v>0.935</v>
      </c>
      <c r="L40" s="233" t="s">
        <v>469</v>
      </c>
    </row>
    <row r="41" spans="1:12" ht="15.75">
      <c r="A41" s="481" t="s">
        <v>614</v>
      </c>
      <c r="B41" s="479" t="s">
        <v>400</v>
      </c>
      <c r="C41" s="328" t="s">
        <v>181</v>
      </c>
      <c r="D41" s="141">
        <f>E41+K41</f>
        <v>23041.28</v>
      </c>
      <c r="E41" s="327">
        <f>6660.79+13674.08</f>
        <v>20334.87</v>
      </c>
      <c r="F41" s="332" t="s">
        <v>469</v>
      </c>
      <c r="G41" s="332" t="s">
        <v>469</v>
      </c>
      <c r="H41" s="332" t="s">
        <v>469</v>
      </c>
      <c r="I41" s="332" t="s">
        <v>469</v>
      </c>
      <c r="J41" s="332" t="s">
        <v>469</v>
      </c>
      <c r="K41" s="327">
        <f>1242.58+1463.83</f>
        <v>2706.41</v>
      </c>
      <c r="L41" s="233" t="s">
        <v>469</v>
      </c>
    </row>
    <row r="42" spans="1:12" ht="15.75">
      <c r="A42" s="481"/>
      <c r="B42" s="480"/>
      <c r="C42" s="328" t="s">
        <v>182</v>
      </c>
      <c r="D42" s="141">
        <f>E42+K42</f>
        <v>25674.32</v>
      </c>
      <c r="E42" s="327">
        <f>7612.33+15167.66</f>
        <v>22779.989999999998</v>
      </c>
      <c r="F42" s="332" t="s">
        <v>469</v>
      </c>
      <c r="G42" s="332" t="s">
        <v>469</v>
      </c>
      <c r="H42" s="332" t="s">
        <v>469</v>
      </c>
      <c r="I42" s="332" t="s">
        <v>469</v>
      </c>
      <c r="J42" s="332" t="s">
        <v>469</v>
      </c>
      <c r="K42" s="327">
        <f>1331.33+1563</f>
        <v>2894.33</v>
      </c>
      <c r="L42" s="233" t="s">
        <v>469</v>
      </c>
    </row>
    <row r="43" spans="1:12" ht="15.75">
      <c r="A43" s="481" t="s">
        <v>615</v>
      </c>
      <c r="B43" s="479" t="s">
        <v>613</v>
      </c>
      <c r="C43" s="328" t="s">
        <v>181</v>
      </c>
      <c r="D43" s="233" t="s">
        <v>469</v>
      </c>
      <c r="E43" s="233" t="s">
        <v>469</v>
      </c>
      <c r="F43" s="233" t="s">
        <v>469</v>
      </c>
      <c r="G43" s="233" t="s">
        <v>469</v>
      </c>
      <c r="H43" s="233" t="s">
        <v>469</v>
      </c>
      <c r="I43" s="233" t="s">
        <v>469</v>
      </c>
      <c r="J43" s="233" t="s">
        <v>469</v>
      </c>
      <c r="K43" s="233" t="s">
        <v>469</v>
      </c>
      <c r="L43" s="233" t="s">
        <v>469</v>
      </c>
    </row>
    <row r="44" spans="1:12" ht="15.75">
      <c r="A44" s="481"/>
      <c r="B44" s="480"/>
      <c r="C44" s="328" t="s">
        <v>182</v>
      </c>
      <c r="D44" s="233" t="s">
        <v>469</v>
      </c>
      <c r="E44" s="233" t="s">
        <v>469</v>
      </c>
      <c r="F44" s="233" t="s">
        <v>469</v>
      </c>
      <c r="G44" s="233" t="s">
        <v>469</v>
      </c>
      <c r="H44" s="233" t="s">
        <v>469</v>
      </c>
      <c r="I44" s="233" t="s">
        <v>469</v>
      </c>
      <c r="J44" s="233" t="s">
        <v>469</v>
      </c>
      <c r="K44" s="233" t="s">
        <v>469</v>
      </c>
      <c r="L44" s="233" t="s">
        <v>469</v>
      </c>
    </row>
    <row r="45" spans="1:12" ht="15.75">
      <c r="A45" s="481" t="s">
        <v>616</v>
      </c>
      <c r="B45" s="479" t="s">
        <v>817</v>
      </c>
      <c r="C45" s="328" t="s">
        <v>181</v>
      </c>
      <c r="D45" s="327">
        <v>3</v>
      </c>
      <c r="E45" s="327">
        <v>2</v>
      </c>
      <c r="F45" s="332" t="s">
        <v>469</v>
      </c>
      <c r="G45" s="332" t="s">
        <v>469</v>
      </c>
      <c r="H45" s="332" t="s">
        <v>469</v>
      </c>
      <c r="I45" s="332" t="s">
        <v>469</v>
      </c>
      <c r="J45" s="332" t="s">
        <v>469</v>
      </c>
      <c r="K45" s="327">
        <v>1</v>
      </c>
      <c r="L45" s="233" t="s">
        <v>469</v>
      </c>
    </row>
    <row r="46" spans="1:12" ht="15.75">
      <c r="A46" s="481"/>
      <c r="B46" s="480"/>
      <c r="C46" s="328" t="s">
        <v>182</v>
      </c>
      <c r="D46" s="327">
        <v>3</v>
      </c>
      <c r="E46" s="327">
        <v>2</v>
      </c>
      <c r="F46" s="332" t="s">
        <v>469</v>
      </c>
      <c r="G46" s="332" t="s">
        <v>469</v>
      </c>
      <c r="H46" s="332" t="s">
        <v>469</v>
      </c>
      <c r="I46" s="332" t="s">
        <v>469</v>
      </c>
      <c r="J46" s="332" t="s">
        <v>469</v>
      </c>
      <c r="K46" s="327">
        <v>1</v>
      </c>
      <c r="L46" s="233" t="s">
        <v>469</v>
      </c>
    </row>
    <row r="47" spans="1:12" ht="15.75">
      <c r="A47" s="481" t="s">
        <v>617</v>
      </c>
      <c r="B47" s="479" t="s">
        <v>618</v>
      </c>
      <c r="C47" s="328" t="s">
        <v>181</v>
      </c>
      <c r="D47" s="327">
        <f>E47+K47</f>
        <v>31.470000000000002</v>
      </c>
      <c r="E47" s="327">
        <v>31.3</v>
      </c>
      <c r="F47" s="332" t="s">
        <v>469</v>
      </c>
      <c r="G47" s="332" t="s">
        <v>469</v>
      </c>
      <c r="H47" s="332" t="s">
        <v>469</v>
      </c>
      <c r="I47" s="332" t="s">
        <v>469</v>
      </c>
      <c r="J47" s="332" t="s">
        <v>469</v>
      </c>
      <c r="K47" s="327">
        <v>0.17</v>
      </c>
      <c r="L47" s="233" t="s">
        <v>469</v>
      </c>
    </row>
    <row r="48" spans="1:12" ht="15.75">
      <c r="A48" s="481"/>
      <c r="B48" s="480"/>
      <c r="C48" s="328" t="s">
        <v>182</v>
      </c>
      <c r="D48" s="327">
        <f>E48+K48</f>
        <v>31.470000000000002</v>
      </c>
      <c r="E48" s="327">
        <v>31.3</v>
      </c>
      <c r="F48" s="332" t="s">
        <v>469</v>
      </c>
      <c r="G48" s="332" t="s">
        <v>469</v>
      </c>
      <c r="H48" s="332" t="s">
        <v>469</v>
      </c>
      <c r="I48" s="332" t="s">
        <v>469</v>
      </c>
      <c r="J48" s="332" t="s">
        <v>469</v>
      </c>
      <c r="K48" s="327">
        <v>0.17</v>
      </c>
      <c r="L48" s="233" t="s">
        <v>469</v>
      </c>
    </row>
    <row r="49" spans="1:12" ht="15.75">
      <c r="A49" s="481" t="s">
        <v>619</v>
      </c>
      <c r="B49" s="479" t="s">
        <v>76</v>
      </c>
      <c r="C49" s="328" t="s">
        <v>181</v>
      </c>
      <c r="D49" s="327">
        <f>E49+K49</f>
        <v>10.309999999999999</v>
      </c>
      <c r="E49" s="327">
        <v>9.95</v>
      </c>
      <c r="F49" s="332" t="s">
        <v>469</v>
      </c>
      <c r="G49" s="332" t="s">
        <v>469</v>
      </c>
      <c r="H49" s="332" t="s">
        <v>469</v>
      </c>
      <c r="I49" s="332" t="s">
        <v>469</v>
      </c>
      <c r="J49" s="332" t="s">
        <v>469</v>
      </c>
      <c r="K49" s="327">
        <v>0.36</v>
      </c>
      <c r="L49" s="233" t="s">
        <v>469</v>
      </c>
    </row>
    <row r="50" spans="1:12" ht="15.75">
      <c r="A50" s="481"/>
      <c r="B50" s="480"/>
      <c r="C50" s="328" t="s">
        <v>182</v>
      </c>
      <c r="D50" s="327">
        <f>E50+K50</f>
        <v>10.309999999999999</v>
      </c>
      <c r="E50" s="327">
        <v>9.95</v>
      </c>
      <c r="F50" s="332" t="s">
        <v>469</v>
      </c>
      <c r="G50" s="332" t="s">
        <v>469</v>
      </c>
      <c r="H50" s="332" t="s">
        <v>469</v>
      </c>
      <c r="I50" s="332" t="s">
        <v>469</v>
      </c>
      <c r="J50" s="332" t="s">
        <v>469</v>
      </c>
      <c r="K50" s="327">
        <v>0.36</v>
      </c>
      <c r="L50" s="233" t="s">
        <v>469</v>
      </c>
    </row>
  </sheetData>
  <sheetProtection/>
  <protectedRanges>
    <protectedRange password="CCF4" sqref="L5:L10 D7:E8 K7:K8 D41:L44 F39:J40 D11:L38 F45:J50 L45:L50 F5:J10 L39:L40" name="Range1_1_1"/>
  </protectedRanges>
  <mergeCells count="52">
    <mergeCell ref="A47:A48"/>
    <mergeCell ref="B47:B48"/>
    <mergeCell ref="A49:A50"/>
    <mergeCell ref="B49:B50"/>
    <mergeCell ref="A43:A44"/>
    <mergeCell ref="B43:B44"/>
    <mergeCell ref="A45:A46"/>
    <mergeCell ref="B45:B46"/>
    <mergeCell ref="A39:A40"/>
    <mergeCell ref="B39:B40"/>
    <mergeCell ref="A41:A42"/>
    <mergeCell ref="B41:B42"/>
    <mergeCell ref="A35:A36"/>
    <mergeCell ref="B35:B36"/>
    <mergeCell ref="A37:A38"/>
    <mergeCell ref="B37:B38"/>
    <mergeCell ref="A31:A32"/>
    <mergeCell ref="B31:B32"/>
    <mergeCell ref="A33:A34"/>
    <mergeCell ref="B33:B34"/>
    <mergeCell ref="A27:A28"/>
    <mergeCell ref="B27:B28"/>
    <mergeCell ref="A29:A30"/>
    <mergeCell ref="B29:B30"/>
    <mergeCell ref="A23:A24"/>
    <mergeCell ref="B23:B24"/>
    <mergeCell ref="A25:A26"/>
    <mergeCell ref="B25:B26"/>
    <mergeCell ref="A19:A20"/>
    <mergeCell ref="B19:B20"/>
    <mergeCell ref="A21:A22"/>
    <mergeCell ref="B21:B22"/>
    <mergeCell ref="A15:A16"/>
    <mergeCell ref="B15:B16"/>
    <mergeCell ref="A17:A18"/>
    <mergeCell ref="B17:B18"/>
    <mergeCell ref="A11:A12"/>
    <mergeCell ref="B11:B12"/>
    <mergeCell ref="A13:A14"/>
    <mergeCell ref="B13:B14"/>
    <mergeCell ref="A7:A8"/>
    <mergeCell ref="B7:B8"/>
    <mergeCell ref="A9:A10"/>
    <mergeCell ref="B9:B10"/>
    <mergeCell ref="E2:J2"/>
    <mergeCell ref="K2:L2"/>
    <mergeCell ref="A5:A6"/>
    <mergeCell ref="B5:B6"/>
    <mergeCell ref="A2:A3"/>
    <mergeCell ref="B2:B3"/>
    <mergeCell ref="C2:C3"/>
    <mergeCell ref="D2:D3"/>
  </mergeCells>
  <dataValidations count="1">
    <dataValidation allowBlank="1" sqref="D5:L50"/>
  </dataValidations>
  <printOptions/>
  <pageMargins left="0.7" right="0.18" top="0.7" bottom="0.22" header="0.17" footer="0.16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="60" workbookViewId="0" topLeftCell="A1">
      <selection activeCell="E24" sqref="E24"/>
    </sheetView>
  </sheetViews>
  <sheetFormatPr defaultColWidth="9.00390625" defaultRowHeight="12.75"/>
  <cols>
    <col min="1" max="1" width="54.75390625" style="0" customWidth="1"/>
    <col min="2" max="2" width="12.75390625" style="0" customWidth="1"/>
    <col min="3" max="3" width="13.625" style="0" customWidth="1"/>
    <col min="4" max="4" width="12.75390625" style="0" customWidth="1"/>
  </cols>
  <sheetData>
    <row r="1" spans="1:4" ht="16.5">
      <c r="A1" s="101" t="s">
        <v>18</v>
      </c>
      <c r="B1" s="77"/>
      <c r="C1" s="77"/>
      <c r="D1" s="77"/>
    </row>
    <row r="2" spans="1:4" ht="19.5" customHeight="1">
      <c r="A2" s="391" t="s">
        <v>522</v>
      </c>
      <c r="B2" s="402" t="s">
        <v>67</v>
      </c>
      <c r="C2" s="485" t="s">
        <v>423</v>
      </c>
      <c r="D2" s="485" t="s">
        <v>229</v>
      </c>
    </row>
    <row r="3" spans="1:4" ht="24" customHeight="1">
      <c r="A3" s="391"/>
      <c r="B3" s="406"/>
      <c r="C3" s="485"/>
      <c r="D3" s="485"/>
    </row>
    <row r="4" spans="1:4" ht="15.75">
      <c r="A4" s="112">
        <v>1</v>
      </c>
      <c r="B4" s="113">
        <v>2</v>
      </c>
      <c r="C4" s="114">
        <v>3</v>
      </c>
      <c r="D4" s="114">
        <v>4</v>
      </c>
    </row>
    <row r="5" spans="1:4" ht="15.75">
      <c r="A5" s="487" t="s">
        <v>770</v>
      </c>
      <c r="B5" s="116" t="s">
        <v>228</v>
      </c>
      <c r="C5" s="82" t="s">
        <v>469</v>
      </c>
      <c r="D5" s="82" t="s">
        <v>469</v>
      </c>
    </row>
    <row r="6" spans="1:4" ht="15.75">
      <c r="A6" s="487"/>
      <c r="B6" s="116" t="s">
        <v>400</v>
      </c>
      <c r="C6" s="82" t="s">
        <v>469</v>
      </c>
      <c r="D6" s="82" t="s">
        <v>469</v>
      </c>
    </row>
    <row r="7" spans="1:4" ht="15.75">
      <c r="A7" s="117" t="s">
        <v>116</v>
      </c>
      <c r="B7" s="118"/>
      <c r="C7" s="119"/>
      <c r="D7" s="119"/>
    </row>
    <row r="8" spans="1:4" ht="15.75">
      <c r="A8" s="488" t="s">
        <v>111</v>
      </c>
      <c r="B8" s="116" t="s">
        <v>228</v>
      </c>
      <c r="C8" s="120">
        <v>150.5</v>
      </c>
      <c r="D8" s="345">
        <v>272.255</v>
      </c>
    </row>
    <row r="9" spans="1:4" ht="15.75">
      <c r="A9" s="488"/>
      <c r="B9" s="116" t="s">
        <v>400</v>
      </c>
      <c r="C9" s="345">
        <v>580.18</v>
      </c>
      <c r="D9" s="345">
        <v>1136.642</v>
      </c>
    </row>
    <row r="10" spans="1:4" ht="15.75">
      <c r="A10" s="487" t="s">
        <v>425</v>
      </c>
      <c r="B10" s="116" t="s">
        <v>228</v>
      </c>
      <c r="C10" s="82" t="s">
        <v>469</v>
      </c>
      <c r="D10" s="82" t="s">
        <v>469</v>
      </c>
    </row>
    <row r="11" spans="1:4" ht="15.75">
      <c r="A11" s="487"/>
      <c r="B11" s="116" t="s">
        <v>400</v>
      </c>
      <c r="C11" s="82" t="s">
        <v>469</v>
      </c>
      <c r="D11" s="82" t="s">
        <v>469</v>
      </c>
    </row>
    <row r="12" spans="1:4" ht="15.75">
      <c r="A12" s="488" t="s">
        <v>112</v>
      </c>
      <c r="B12" s="116" t="s">
        <v>228</v>
      </c>
      <c r="C12" s="82" t="s">
        <v>469</v>
      </c>
      <c r="D12" s="82" t="s">
        <v>469</v>
      </c>
    </row>
    <row r="13" spans="1:4" ht="15.75">
      <c r="A13" s="488"/>
      <c r="B13" s="116" t="s">
        <v>400</v>
      </c>
      <c r="C13" s="82" t="s">
        <v>469</v>
      </c>
      <c r="D13" s="82" t="s">
        <v>469</v>
      </c>
    </row>
    <row r="14" spans="1:4" ht="15.75">
      <c r="A14" s="487" t="s">
        <v>636</v>
      </c>
      <c r="B14" s="116" t="s">
        <v>228</v>
      </c>
      <c r="C14" s="82" t="s">
        <v>469</v>
      </c>
      <c r="D14" s="82" t="s">
        <v>469</v>
      </c>
    </row>
    <row r="15" spans="1:4" ht="15.75">
      <c r="A15" s="487"/>
      <c r="B15" s="116" t="s">
        <v>400</v>
      </c>
      <c r="C15" s="82" t="s">
        <v>469</v>
      </c>
      <c r="D15" s="82" t="s">
        <v>469</v>
      </c>
    </row>
    <row r="16" spans="1:4" ht="47.25">
      <c r="A16" s="121" t="s">
        <v>19</v>
      </c>
      <c r="B16" s="39"/>
      <c r="C16" s="119"/>
      <c r="D16" s="119"/>
    </row>
    <row r="17" spans="1:4" ht="15.75">
      <c r="A17" s="121" t="s">
        <v>637</v>
      </c>
      <c r="B17" s="116" t="s">
        <v>817</v>
      </c>
      <c r="C17" s="82" t="s">
        <v>469</v>
      </c>
      <c r="D17" s="82" t="s">
        <v>469</v>
      </c>
    </row>
    <row r="18" spans="1:4" ht="31.5">
      <c r="A18" s="122" t="s">
        <v>638</v>
      </c>
      <c r="B18" s="116" t="s">
        <v>815</v>
      </c>
      <c r="C18" s="82" t="s">
        <v>469</v>
      </c>
      <c r="D18" s="82" t="s">
        <v>469</v>
      </c>
    </row>
    <row r="19" spans="1:4" ht="15.75">
      <c r="A19" s="121" t="s">
        <v>639</v>
      </c>
      <c r="B19" s="116" t="s">
        <v>817</v>
      </c>
      <c r="C19" s="82" t="s">
        <v>469</v>
      </c>
      <c r="D19" s="82" t="s">
        <v>469</v>
      </c>
    </row>
    <row r="20" spans="1:4" ht="31.5">
      <c r="A20" s="122" t="s">
        <v>640</v>
      </c>
      <c r="B20" s="116" t="s">
        <v>815</v>
      </c>
      <c r="C20" s="82" t="s">
        <v>469</v>
      </c>
      <c r="D20" s="82" t="s">
        <v>469</v>
      </c>
    </row>
    <row r="21" spans="1:4" ht="15.75">
      <c r="A21" s="121" t="s">
        <v>641</v>
      </c>
      <c r="B21" s="116" t="s">
        <v>817</v>
      </c>
      <c r="C21" s="82" t="s">
        <v>469</v>
      </c>
      <c r="D21" s="82" t="s">
        <v>469</v>
      </c>
    </row>
    <row r="22" spans="1:4" ht="31.5">
      <c r="A22" s="122" t="s">
        <v>642</v>
      </c>
      <c r="B22" s="116" t="s">
        <v>815</v>
      </c>
      <c r="C22" s="82" t="s">
        <v>469</v>
      </c>
      <c r="D22" s="82" t="s">
        <v>469</v>
      </c>
    </row>
    <row r="23" spans="1:4" ht="31.5">
      <c r="A23" s="121" t="s">
        <v>771</v>
      </c>
      <c r="B23" s="116" t="s">
        <v>76</v>
      </c>
      <c r="C23" s="82" t="s">
        <v>469</v>
      </c>
      <c r="D23" s="82" t="s">
        <v>469</v>
      </c>
    </row>
    <row r="24" spans="1:4" ht="31.5">
      <c r="A24" s="121" t="s">
        <v>772</v>
      </c>
      <c r="B24" s="116" t="s">
        <v>76</v>
      </c>
      <c r="C24" s="82" t="s">
        <v>469</v>
      </c>
      <c r="D24" s="82" t="s">
        <v>469</v>
      </c>
    </row>
    <row r="25" spans="1:4" ht="63">
      <c r="A25" s="121" t="s">
        <v>773</v>
      </c>
      <c r="B25" s="116"/>
      <c r="C25" s="119"/>
      <c r="D25" s="119"/>
    </row>
    <row r="26" spans="1:4" ht="15.75">
      <c r="A26" s="121" t="s">
        <v>637</v>
      </c>
      <c r="B26" s="116" t="s">
        <v>817</v>
      </c>
      <c r="C26" s="82" t="s">
        <v>469</v>
      </c>
      <c r="D26" s="82" t="s">
        <v>469</v>
      </c>
    </row>
    <row r="27" spans="1:4" ht="31.5">
      <c r="A27" s="122" t="s">
        <v>638</v>
      </c>
      <c r="B27" s="116" t="s">
        <v>815</v>
      </c>
      <c r="C27" s="82" t="s">
        <v>469</v>
      </c>
      <c r="D27" s="82" t="s">
        <v>469</v>
      </c>
    </row>
    <row r="28" spans="1:4" ht="15.75">
      <c r="A28" s="121" t="s">
        <v>639</v>
      </c>
      <c r="B28" s="116" t="s">
        <v>817</v>
      </c>
      <c r="C28" s="82" t="s">
        <v>469</v>
      </c>
      <c r="D28" s="82" t="s">
        <v>469</v>
      </c>
    </row>
    <row r="29" spans="1:4" ht="31.5">
      <c r="A29" s="122" t="s">
        <v>640</v>
      </c>
      <c r="B29" s="116" t="s">
        <v>815</v>
      </c>
      <c r="C29" s="82" t="s">
        <v>469</v>
      </c>
      <c r="D29" s="82" t="s">
        <v>469</v>
      </c>
    </row>
    <row r="30" spans="1:4" ht="15.75">
      <c r="A30" s="121" t="s">
        <v>641</v>
      </c>
      <c r="B30" s="116" t="s">
        <v>817</v>
      </c>
      <c r="C30" s="82" t="s">
        <v>469</v>
      </c>
      <c r="D30" s="82" t="s">
        <v>469</v>
      </c>
    </row>
    <row r="31" spans="1:4" ht="31.5">
      <c r="A31" s="122" t="s">
        <v>642</v>
      </c>
      <c r="B31" s="116" t="s">
        <v>815</v>
      </c>
      <c r="C31" s="82" t="s">
        <v>469</v>
      </c>
      <c r="D31" s="82" t="s">
        <v>469</v>
      </c>
    </row>
    <row r="32" spans="1:4" ht="31.5">
      <c r="A32" s="121" t="s">
        <v>643</v>
      </c>
      <c r="B32" s="116" t="s">
        <v>76</v>
      </c>
      <c r="C32" s="82" t="s">
        <v>469</v>
      </c>
      <c r="D32" s="82" t="s">
        <v>469</v>
      </c>
    </row>
    <row r="33" spans="1:4" ht="31.5">
      <c r="A33" s="121" t="s">
        <v>644</v>
      </c>
      <c r="B33" s="116" t="s">
        <v>76</v>
      </c>
      <c r="C33" s="82" t="s">
        <v>469</v>
      </c>
      <c r="D33" s="82" t="s">
        <v>469</v>
      </c>
    </row>
    <row r="34" spans="1:4" ht="63">
      <c r="A34" s="115" t="s">
        <v>22</v>
      </c>
      <c r="B34" s="116"/>
      <c r="C34" s="119"/>
      <c r="D34" s="119"/>
    </row>
    <row r="35" spans="1:4" ht="15.75">
      <c r="A35" s="486" t="s">
        <v>295</v>
      </c>
      <c r="B35" s="116" t="s">
        <v>817</v>
      </c>
      <c r="C35" s="82" t="s">
        <v>469</v>
      </c>
      <c r="D35" s="82" t="s">
        <v>469</v>
      </c>
    </row>
    <row r="36" spans="1:4" ht="15.75">
      <c r="A36" s="486"/>
      <c r="B36" s="116" t="s">
        <v>815</v>
      </c>
      <c r="C36" s="82" t="s">
        <v>469</v>
      </c>
      <c r="D36" s="82" t="s">
        <v>469</v>
      </c>
    </row>
    <row r="37" spans="1:4" ht="31.5">
      <c r="A37" s="123" t="s">
        <v>816</v>
      </c>
      <c r="B37" s="116" t="s">
        <v>76</v>
      </c>
      <c r="C37" s="82" t="s">
        <v>469</v>
      </c>
      <c r="D37" s="82" t="s">
        <v>469</v>
      </c>
    </row>
    <row r="38" spans="1:4" ht="15.75">
      <c r="A38" s="123" t="s">
        <v>72</v>
      </c>
      <c r="B38" s="116" t="s">
        <v>76</v>
      </c>
      <c r="C38" s="82" t="s">
        <v>469</v>
      </c>
      <c r="D38" s="82" t="s">
        <v>469</v>
      </c>
    </row>
    <row r="39" spans="1:4" ht="31.5">
      <c r="A39" s="124" t="s">
        <v>645</v>
      </c>
      <c r="B39" s="125"/>
      <c r="C39" s="119"/>
      <c r="D39" s="119"/>
    </row>
    <row r="40" spans="1:4" ht="15.75">
      <c r="A40" s="486" t="s">
        <v>295</v>
      </c>
      <c r="B40" s="116" t="s">
        <v>817</v>
      </c>
      <c r="C40" s="82" t="s">
        <v>469</v>
      </c>
      <c r="D40" s="82" t="s">
        <v>469</v>
      </c>
    </row>
    <row r="41" spans="1:4" ht="15.75">
      <c r="A41" s="486"/>
      <c r="B41" s="116" t="s">
        <v>815</v>
      </c>
      <c r="C41" s="82" t="s">
        <v>469</v>
      </c>
      <c r="D41" s="82" t="s">
        <v>469</v>
      </c>
    </row>
    <row r="42" spans="1:4" ht="31.5">
      <c r="A42" s="123" t="s">
        <v>816</v>
      </c>
      <c r="B42" s="116" t="s">
        <v>76</v>
      </c>
      <c r="C42" s="82" t="s">
        <v>469</v>
      </c>
      <c r="D42" s="82" t="s">
        <v>469</v>
      </c>
    </row>
    <row r="43" spans="1:4" ht="15.75">
      <c r="A43" s="123" t="s">
        <v>72</v>
      </c>
      <c r="B43" s="116" t="s">
        <v>76</v>
      </c>
      <c r="C43" s="82" t="s">
        <v>469</v>
      </c>
      <c r="D43" s="82" t="s">
        <v>469</v>
      </c>
    </row>
    <row r="44" spans="1:4" ht="31.5">
      <c r="A44" s="124" t="s">
        <v>21</v>
      </c>
      <c r="B44" s="116"/>
      <c r="C44" s="119"/>
      <c r="D44" s="119"/>
    </row>
    <row r="45" spans="1:4" ht="15.75">
      <c r="A45" s="486" t="s">
        <v>774</v>
      </c>
      <c r="B45" s="116" t="s">
        <v>817</v>
      </c>
      <c r="C45" s="82" t="s">
        <v>469</v>
      </c>
      <c r="D45" s="82" t="s">
        <v>469</v>
      </c>
    </row>
    <row r="46" spans="1:4" ht="15.75">
      <c r="A46" s="486"/>
      <c r="B46" s="116" t="s">
        <v>815</v>
      </c>
      <c r="C46" s="82" t="s">
        <v>469</v>
      </c>
      <c r="D46" s="82" t="s">
        <v>469</v>
      </c>
    </row>
    <row r="47" spans="1:4" ht="15.75">
      <c r="A47" s="486" t="s">
        <v>775</v>
      </c>
      <c r="B47" s="116" t="s">
        <v>817</v>
      </c>
      <c r="C47" s="82" t="s">
        <v>469</v>
      </c>
      <c r="D47" s="82" t="s">
        <v>469</v>
      </c>
    </row>
    <row r="48" spans="1:4" ht="15.75">
      <c r="A48" s="486"/>
      <c r="B48" s="116" t="s">
        <v>815</v>
      </c>
      <c r="C48" s="82" t="s">
        <v>469</v>
      </c>
      <c r="D48" s="82" t="s">
        <v>469</v>
      </c>
    </row>
    <row r="49" spans="1:4" ht="15.75">
      <c r="A49" s="486" t="s">
        <v>776</v>
      </c>
      <c r="B49" s="116" t="s">
        <v>817</v>
      </c>
      <c r="C49" s="82" t="s">
        <v>469</v>
      </c>
      <c r="D49" s="82" t="s">
        <v>469</v>
      </c>
    </row>
    <row r="50" spans="1:4" ht="15.75">
      <c r="A50" s="486"/>
      <c r="B50" s="116" t="s">
        <v>815</v>
      </c>
      <c r="C50" s="82" t="s">
        <v>469</v>
      </c>
      <c r="D50" s="82" t="s">
        <v>469</v>
      </c>
    </row>
    <row r="51" spans="1:4" ht="31.5">
      <c r="A51" s="124" t="s">
        <v>646</v>
      </c>
      <c r="B51" s="116"/>
      <c r="C51" s="119"/>
      <c r="D51" s="119"/>
    </row>
    <row r="52" spans="1:4" ht="15.75">
      <c r="A52" s="486" t="s">
        <v>774</v>
      </c>
      <c r="B52" s="116" t="s">
        <v>817</v>
      </c>
      <c r="C52" s="82" t="s">
        <v>469</v>
      </c>
      <c r="D52" s="82" t="s">
        <v>469</v>
      </c>
    </row>
    <row r="53" spans="1:4" ht="29.25" customHeight="1">
      <c r="A53" s="486"/>
      <c r="B53" s="116" t="s">
        <v>777</v>
      </c>
      <c r="C53" s="82" t="s">
        <v>469</v>
      </c>
      <c r="D53" s="82" t="s">
        <v>469</v>
      </c>
    </row>
    <row r="54" spans="1:4" ht="15.75">
      <c r="A54" s="486" t="s">
        <v>775</v>
      </c>
      <c r="B54" s="116" t="s">
        <v>817</v>
      </c>
      <c r="C54" s="82" t="s">
        <v>469</v>
      </c>
      <c r="D54" s="82" t="s">
        <v>469</v>
      </c>
    </row>
    <row r="55" spans="1:4" ht="28.5" customHeight="1">
      <c r="A55" s="486"/>
      <c r="B55" s="116" t="s">
        <v>777</v>
      </c>
      <c r="C55" s="82" t="s">
        <v>469</v>
      </c>
      <c r="D55" s="82" t="s">
        <v>469</v>
      </c>
    </row>
    <row r="56" spans="1:4" ht="15.75">
      <c r="A56" s="486" t="s">
        <v>776</v>
      </c>
      <c r="B56" s="116" t="s">
        <v>817</v>
      </c>
      <c r="C56" s="82" t="s">
        <v>469</v>
      </c>
      <c r="D56" s="82" t="s">
        <v>469</v>
      </c>
    </row>
    <row r="57" spans="1:4" ht="30" customHeight="1">
      <c r="A57" s="486"/>
      <c r="B57" s="116" t="s">
        <v>777</v>
      </c>
      <c r="C57" s="82" t="s">
        <v>469</v>
      </c>
      <c r="D57" s="82" t="s">
        <v>469</v>
      </c>
    </row>
    <row r="58" spans="1:4" ht="63">
      <c r="A58" s="124" t="s">
        <v>20</v>
      </c>
      <c r="B58" s="118"/>
      <c r="C58" s="119"/>
      <c r="D58" s="119"/>
    </row>
    <row r="59" spans="1:4" ht="15.75">
      <c r="A59" s="486" t="s">
        <v>774</v>
      </c>
      <c r="B59" s="116" t="s">
        <v>817</v>
      </c>
      <c r="C59" s="82" t="s">
        <v>469</v>
      </c>
      <c r="D59" s="82" t="s">
        <v>469</v>
      </c>
    </row>
    <row r="60" spans="1:4" ht="30" customHeight="1">
      <c r="A60" s="486"/>
      <c r="B60" s="116" t="s">
        <v>777</v>
      </c>
      <c r="C60" s="82" t="s">
        <v>469</v>
      </c>
      <c r="D60" s="82" t="s">
        <v>469</v>
      </c>
    </row>
    <row r="61" spans="1:4" ht="15.75">
      <c r="A61" s="486" t="s">
        <v>775</v>
      </c>
      <c r="B61" s="116" t="s">
        <v>817</v>
      </c>
      <c r="C61" s="82" t="s">
        <v>469</v>
      </c>
      <c r="D61" s="82" t="s">
        <v>469</v>
      </c>
    </row>
    <row r="62" spans="1:4" ht="33" customHeight="1">
      <c r="A62" s="486"/>
      <c r="B62" s="116" t="s">
        <v>777</v>
      </c>
      <c r="C62" s="82" t="s">
        <v>469</v>
      </c>
      <c r="D62" s="82" t="s">
        <v>469</v>
      </c>
    </row>
    <row r="63" spans="1:4" ht="15.75">
      <c r="A63" s="486" t="s">
        <v>776</v>
      </c>
      <c r="B63" s="116" t="s">
        <v>817</v>
      </c>
      <c r="C63" s="82" t="s">
        <v>469</v>
      </c>
      <c r="D63" s="82" t="s">
        <v>469</v>
      </c>
    </row>
    <row r="64" spans="1:4" ht="30.75" customHeight="1">
      <c r="A64" s="486"/>
      <c r="B64" s="116" t="s">
        <v>777</v>
      </c>
      <c r="C64" s="82" t="s">
        <v>469</v>
      </c>
      <c r="D64" s="82" t="s">
        <v>469</v>
      </c>
    </row>
  </sheetData>
  <sheetProtection/>
  <mergeCells count="20">
    <mergeCell ref="A59:A60"/>
    <mergeCell ref="A61:A62"/>
    <mergeCell ref="A63:A64"/>
    <mergeCell ref="A47:A48"/>
    <mergeCell ref="A49:A50"/>
    <mergeCell ref="A52:A53"/>
    <mergeCell ref="A54:A55"/>
    <mergeCell ref="A56:A57"/>
    <mergeCell ref="A40:A41"/>
    <mergeCell ref="A45:A46"/>
    <mergeCell ref="A5:A6"/>
    <mergeCell ref="A8:A9"/>
    <mergeCell ref="A10:A11"/>
    <mergeCell ref="A12:A13"/>
    <mergeCell ref="A14:A15"/>
    <mergeCell ref="A35:A36"/>
    <mergeCell ref="C2:C3"/>
    <mergeCell ref="D2:D3"/>
    <mergeCell ref="A2:A3"/>
    <mergeCell ref="B2:B3"/>
  </mergeCells>
  <printOptions/>
  <pageMargins left="0.78" right="0.16" top="0.24" bottom="0.24" header="0.19" footer="0.17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60" workbookViewId="0" topLeftCell="A1">
      <selection activeCell="C33" sqref="C33"/>
    </sheetView>
  </sheetViews>
  <sheetFormatPr defaultColWidth="9.00390625" defaultRowHeight="12.75"/>
  <cols>
    <col min="1" max="1" width="39.125" style="0" customWidth="1"/>
    <col min="2" max="2" width="14.625" style="0" customWidth="1"/>
    <col min="3" max="3" width="16.625" style="0" customWidth="1"/>
    <col min="4" max="4" width="14.25390625" style="0" customWidth="1"/>
  </cols>
  <sheetData>
    <row r="1" spans="1:4" ht="16.5">
      <c r="A1" s="489" t="s">
        <v>23</v>
      </c>
      <c r="B1" s="490"/>
      <c r="C1" s="490"/>
      <c r="D1" s="490"/>
    </row>
    <row r="2" spans="1:4" ht="15.75">
      <c r="A2" s="391" t="s">
        <v>522</v>
      </c>
      <c r="B2" s="402" t="s">
        <v>67</v>
      </c>
      <c r="C2" s="64" t="s">
        <v>423</v>
      </c>
      <c r="D2" s="64" t="s">
        <v>424</v>
      </c>
    </row>
    <row r="3" spans="1:4" ht="15.75">
      <c r="A3" s="391"/>
      <c r="B3" s="406"/>
      <c r="C3" s="65"/>
      <c r="D3" s="65" t="s">
        <v>254</v>
      </c>
    </row>
    <row r="4" spans="1:6" ht="63">
      <c r="A4" s="66" t="s">
        <v>778</v>
      </c>
      <c r="B4" s="67" t="s">
        <v>460</v>
      </c>
      <c r="C4" s="68">
        <f>C6+C7+C8+C9+C10+C11+C12</f>
        <v>120.58000000000001</v>
      </c>
      <c r="D4" s="68">
        <f>D6+D7+D8+D9+D10+D11+D12</f>
        <v>127.15</v>
      </c>
      <c r="F4" s="362"/>
    </row>
    <row r="5" spans="1:4" ht="15.75">
      <c r="A5" s="69" t="s">
        <v>116</v>
      </c>
      <c r="B5" s="70"/>
      <c r="C5" s="71"/>
      <c r="D5" s="71"/>
    </row>
    <row r="6" spans="1:4" ht="15.75">
      <c r="A6" s="69" t="s">
        <v>620</v>
      </c>
      <c r="B6" s="67" t="s">
        <v>460</v>
      </c>
      <c r="C6" s="72">
        <v>23.59</v>
      </c>
      <c r="D6" s="72">
        <v>25.69</v>
      </c>
    </row>
    <row r="7" spans="1:4" ht="15.75">
      <c r="A7" s="69" t="s">
        <v>621</v>
      </c>
      <c r="B7" s="67" t="s">
        <v>460</v>
      </c>
      <c r="C7" s="73">
        <v>29.39</v>
      </c>
      <c r="D7" s="73">
        <v>30.55</v>
      </c>
    </row>
    <row r="8" spans="1:4" ht="15.75">
      <c r="A8" s="69" t="s">
        <v>622</v>
      </c>
      <c r="B8" s="67" t="s">
        <v>460</v>
      </c>
      <c r="C8" s="73">
        <v>6.84</v>
      </c>
      <c r="D8" s="73">
        <v>7.49</v>
      </c>
    </row>
    <row r="9" spans="1:4" ht="15.75">
      <c r="A9" s="69" t="s">
        <v>623</v>
      </c>
      <c r="B9" s="67" t="s">
        <v>460</v>
      </c>
      <c r="C9" s="73">
        <v>22.98</v>
      </c>
      <c r="D9" s="73">
        <v>22.04</v>
      </c>
    </row>
    <row r="10" spans="1:4" ht="15.75">
      <c r="A10" s="69" t="s">
        <v>624</v>
      </c>
      <c r="B10" s="67" t="s">
        <v>460</v>
      </c>
      <c r="C10" s="73">
        <v>23.26</v>
      </c>
      <c r="D10" s="73">
        <v>25.45</v>
      </c>
    </row>
    <row r="11" spans="1:4" ht="15.75">
      <c r="A11" s="69" t="s">
        <v>625</v>
      </c>
      <c r="B11" s="67" t="s">
        <v>460</v>
      </c>
      <c r="C11" s="73">
        <v>3.16</v>
      </c>
      <c r="D11" s="73">
        <v>3.52</v>
      </c>
    </row>
    <row r="12" spans="1:4" ht="15.75">
      <c r="A12" s="69" t="s">
        <v>455</v>
      </c>
      <c r="B12" s="67" t="s">
        <v>460</v>
      </c>
      <c r="C12" s="74">
        <v>11.36</v>
      </c>
      <c r="D12" s="75">
        <v>12.41</v>
      </c>
    </row>
    <row r="13" spans="1:4" ht="31.5">
      <c r="A13" s="69" t="s">
        <v>103</v>
      </c>
      <c r="B13" s="70" t="s">
        <v>830</v>
      </c>
      <c r="C13" s="68">
        <v>100</v>
      </c>
      <c r="D13" s="68">
        <v>100</v>
      </c>
    </row>
    <row r="14" spans="1:4" ht="47.25">
      <c r="A14" s="69" t="s">
        <v>227</v>
      </c>
      <c r="B14" s="70" t="s">
        <v>830</v>
      </c>
      <c r="C14" s="68">
        <v>94.2</v>
      </c>
      <c r="D14" s="68">
        <v>98</v>
      </c>
    </row>
  </sheetData>
  <sheetProtection/>
  <mergeCells count="3">
    <mergeCell ref="A2:A3"/>
    <mergeCell ref="B2:B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="60" workbookViewId="0" topLeftCell="A1">
      <selection activeCell="D5" sqref="D5"/>
    </sheetView>
  </sheetViews>
  <sheetFormatPr defaultColWidth="9.00390625" defaultRowHeight="12.75"/>
  <cols>
    <col min="1" max="1" width="40.625" style="0" customWidth="1"/>
    <col min="2" max="2" width="20.00390625" style="0" customWidth="1"/>
    <col min="3" max="3" width="15.625" style="0" customWidth="1"/>
    <col min="4" max="4" width="17.00390625" style="0" customWidth="1"/>
  </cols>
  <sheetData>
    <row r="1" spans="1:4" ht="26.25" customHeight="1">
      <c r="A1" s="76" t="s">
        <v>24</v>
      </c>
      <c r="B1" s="77"/>
      <c r="C1" s="77"/>
      <c r="D1" s="78"/>
    </row>
    <row r="2" spans="1:4" ht="42.75" customHeight="1">
      <c r="A2" s="491" t="s">
        <v>522</v>
      </c>
      <c r="B2" s="493" t="s">
        <v>81</v>
      </c>
      <c r="C2" s="493" t="s">
        <v>82</v>
      </c>
      <c r="D2" s="493" t="s">
        <v>647</v>
      </c>
    </row>
    <row r="3" spans="1:4" ht="39.75" customHeight="1">
      <c r="A3" s="492"/>
      <c r="B3" s="494"/>
      <c r="C3" s="494"/>
      <c r="D3" s="494"/>
    </row>
    <row r="4" spans="1:4" ht="15.75">
      <c r="A4" s="79">
        <v>1</v>
      </c>
      <c r="B4" s="80">
        <v>2</v>
      </c>
      <c r="C4" s="80">
        <v>3</v>
      </c>
      <c r="D4" s="80">
        <v>4</v>
      </c>
    </row>
    <row r="5" spans="1:4" ht="47.25">
      <c r="A5" s="81" t="s">
        <v>225</v>
      </c>
      <c r="B5" s="68">
        <f>B6+B15+B24+B33+B42</f>
        <v>3736</v>
      </c>
      <c r="C5" s="68">
        <f>C6+C15+C24</f>
        <v>465</v>
      </c>
      <c r="D5" s="68">
        <v>12.45</v>
      </c>
    </row>
    <row r="6" spans="1:4" ht="15.75">
      <c r="A6" s="83" t="s">
        <v>334</v>
      </c>
      <c r="B6" s="68">
        <f>B11+B14</f>
        <v>2820</v>
      </c>
      <c r="C6" s="68">
        <f>C14</f>
        <v>272</v>
      </c>
      <c r="D6" s="68">
        <v>9.65</v>
      </c>
    </row>
    <row r="7" spans="1:4" ht="15.75">
      <c r="A7" s="84" t="s">
        <v>83</v>
      </c>
      <c r="B7" s="82" t="s">
        <v>469</v>
      </c>
      <c r="C7" s="82" t="s">
        <v>469</v>
      </c>
      <c r="D7" s="82" t="s">
        <v>469</v>
      </c>
    </row>
    <row r="8" spans="1:4" ht="31.5">
      <c r="A8" s="84" t="s">
        <v>166</v>
      </c>
      <c r="B8" s="82" t="s">
        <v>469</v>
      </c>
      <c r="C8" s="82" t="s">
        <v>469</v>
      </c>
      <c r="D8" s="82" t="s">
        <v>469</v>
      </c>
    </row>
    <row r="9" spans="1:4" ht="15.75">
      <c r="A9" s="69" t="s">
        <v>167</v>
      </c>
      <c r="B9" s="82" t="s">
        <v>469</v>
      </c>
      <c r="C9" s="82" t="s">
        <v>469</v>
      </c>
      <c r="D9" s="82" t="s">
        <v>469</v>
      </c>
    </row>
    <row r="10" spans="1:4" ht="15.75">
      <c r="A10" s="69" t="s">
        <v>168</v>
      </c>
      <c r="B10" s="82" t="s">
        <v>469</v>
      </c>
      <c r="C10" s="82" t="s">
        <v>469</v>
      </c>
      <c r="D10" s="82" t="s">
        <v>469</v>
      </c>
    </row>
    <row r="11" spans="1:4" ht="15.75">
      <c r="A11" s="69" t="s">
        <v>367</v>
      </c>
      <c r="B11" s="68">
        <v>79</v>
      </c>
      <c r="C11" s="82" t="s">
        <v>469</v>
      </c>
      <c r="D11" s="82" t="s">
        <v>469</v>
      </c>
    </row>
    <row r="12" spans="1:4" ht="15.75">
      <c r="A12" s="69" t="s">
        <v>371</v>
      </c>
      <c r="B12" s="82" t="s">
        <v>469</v>
      </c>
      <c r="C12" s="82" t="s">
        <v>469</v>
      </c>
      <c r="D12" s="82" t="s">
        <v>469</v>
      </c>
    </row>
    <row r="13" spans="1:4" ht="15.75">
      <c r="A13" s="69" t="s">
        <v>372</v>
      </c>
      <c r="B13" s="296">
        <v>79</v>
      </c>
      <c r="C13" s="82" t="s">
        <v>469</v>
      </c>
      <c r="D13" s="82" t="s">
        <v>469</v>
      </c>
    </row>
    <row r="14" spans="1:4" ht="15.75">
      <c r="A14" s="69" t="s">
        <v>369</v>
      </c>
      <c r="B14" s="68">
        <v>2741</v>
      </c>
      <c r="C14" s="68">
        <f>158+114</f>
        <v>272</v>
      </c>
      <c r="D14" s="68">
        <v>9.92</v>
      </c>
    </row>
    <row r="15" spans="1:4" ht="15.75">
      <c r="A15" s="83" t="s">
        <v>335</v>
      </c>
      <c r="B15" s="68">
        <f>B20+B23</f>
        <v>714</v>
      </c>
      <c r="C15" s="68">
        <f>C23</f>
        <v>175</v>
      </c>
      <c r="D15" s="68">
        <v>24.51</v>
      </c>
    </row>
    <row r="16" spans="1:4" ht="15.75">
      <c r="A16" s="84" t="s">
        <v>83</v>
      </c>
      <c r="B16" s="82" t="s">
        <v>469</v>
      </c>
      <c r="C16" s="82" t="s">
        <v>469</v>
      </c>
      <c r="D16" s="82" t="s">
        <v>469</v>
      </c>
    </row>
    <row r="17" spans="1:4" ht="15.75">
      <c r="A17" s="84" t="s">
        <v>169</v>
      </c>
      <c r="B17" s="82" t="s">
        <v>469</v>
      </c>
      <c r="C17" s="82" t="s">
        <v>469</v>
      </c>
      <c r="D17" s="82" t="s">
        <v>469</v>
      </c>
    </row>
    <row r="18" spans="1:4" ht="15.75">
      <c r="A18" s="69" t="s">
        <v>170</v>
      </c>
      <c r="B18" s="82" t="s">
        <v>469</v>
      </c>
      <c r="C18" s="82" t="s">
        <v>469</v>
      </c>
      <c r="D18" s="82" t="s">
        <v>469</v>
      </c>
    </row>
    <row r="19" spans="1:4" ht="15.75">
      <c r="A19" s="69" t="s">
        <v>171</v>
      </c>
      <c r="B19" s="82" t="s">
        <v>469</v>
      </c>
      <c r="C19" s="82" t="s">
        <v>469</v>
      </c>
      <c r="D19" s="82" t="s">
        <v>469</v>
      </c>
    </row>
    <row r="20" spans="1:4" ht="15.75">
      <c r="A20" s="69" t="s">
        <v>367</v>
      </c>
      <c r="B20" s="68">
        <v>9</v>
      </c>
      <c r="C20" s="82" t="s">
        <v>469</v>
      </c>
      <c r="D20" s="82" t="s">
        <v>469</v>
      </c>
    </row>
    <row r="21" spans="1:4" ht="15.75">
      <c r="A21" s="83" t="s">
        <v>373</v>
      </c>
      <c r="B21" s="82" t="s">
        <v>469</v>
      </c>
      <c r="C21" s="82" t="s">
        <v>469</v>
      </c>
      <c r="D21" s="82" t="s">
        <v>469</v>
      </c>
    </row>
    <row r="22" spans="1:4" ht="15.75">
      <c r="A22" s="83" t="s">
        <v>374</v>
      </c>
      <c r="B22" s="296">
        <v>9</v>
      </c>
      <c r="C22" s="82" t="s">
        <v>469</v>
      </c>
      <c r="D22" s="82" t="s">
        <v>469</v>
      </c>
    </row>
    <row r="23" spans="1:4" ht="15.75">
      <c r="A23" s="69" t="s">
        <v>369</v>
      </c>
      <c r="B23" s="68">
        <v>705</v>
      </c>
      <c r="C23" s="68">
        <f>61+114</f>
        <v>175</v>
      </c>
      <c r="D23" s="68">
        <v>24.82</v>
      </c>
    </row>
    <row r="24" spans="1:4" ht="15.75">
      <c r="A24" s="83" t="s">
        <v>336</v>
      </c>
      <c r="B24" s="86">
        <v>63</v>
      </c>
      <c r="C24" s="68">
        <f>C32</f>
        <v>18</v>
      </c>
      <c r="D24" s="68">
        <v>28.57</v>
      </c>
    </row>
    <row r="25" spans="1:4" ht="15.75">
      <c r="A25" s="84" t="s">
        <v>83</v>
      </c>
      <c r="B25" s="82" t="s">
        <v>469</v>
      </c>
      <c r="C25" s="82" t="s">
        <v>469</v>
      </c>
      <c r="D25" s="82" t="s">
        <v>469</v>
      </c>
    </row>
    <row r="26" spans="1:4" ht="15.75">
      <c r="A26" s="84" t="s">
        <v>172</v>
      </c>
      <c r="B26" s="82" t="s">
        <v>469</v>
      </c>
      <c r="C26" s="82" t="s">
        <v>469</v>
      </c>
      <c r="D26" s="82" t="s">
        <v>469</v>
      </c>
    </row>
    <row r="27" spans="1:4" ht="15.75">
      <c r="A27" s="69" t="s">
        <v>173</v>
      </c>
      <c r="B27" s="82" t="s">
        <v>469</v>
      </c>
      <c r="C27" s="82" t="s">
        <v>469</v>
      </c>
      <c r="D27" s="82" t="s">
        <v>469</v>
      </c>
    </row>
    <row r="28" spans="1:4" ht="15.75">
      <c r="A28" s="69" t="s">
        <v>174</v>
      </c>
      <c r="B28" s="82" t="s">
        <v>469</v>
      </c>
      <c r="C28" s="82" t="s">
        <v>469</v>
      </c>
      <c r="D28" s="82" t="s">
        <v>469</v>
      </c>
    </row>
    <row r="29" spans="1:4" ht="15.75">
      <c r="A29" s="69" t="s">
        <v>367</v>
      </c>
      <c r="B29" s="68">
        <v>63</v>
      </c>
      <c r="C29" s="82" t="s">
        <v>469</v>
      </c>
      <c r="D29" s="82" t="s">
        <v>469</v>
      </c>
    </row>
    <row r="30" spans="1:4" ht="15.75">
      <c r="A30" s="83" t="s">
        <v>375</v>
      </c>
      <c r="B30" s="82" t="s">
        <v>469</v>
      </c>
      <c r="C30" s="82" t="s">
        <v>469</v>
      </c>
      <c r="D30" s="82" t="s">
        <v>469</v>
      </c>
    </row>
    <row r="31" spans="1:4" ht="15.75">
      <c r="A31" s="87" t="s">
        <v>368</v>
      </c>
      <c r="B31" s="363">
        <v>63</v>
      </c>
      <c r="C31" s="82" t="s">
        <v>469</v>
      </c>
      <c r="D31" s="82" t="s">
        <v>469</v>
      </c>
    </row>
    <row r="32" spans="1:4" ht="15.75">
      <c r="A32" s="69" t="s">
        <v>369</v>
      </c>
      <c r="B32" s="82" t="s">
        <v>469</v>
      </c>
      <c r="C32" s="68">
        <v>18</v>
      </c>
      <c r="D32" s="82" t="s">
        <v>469</v>
      </c>
    </row>
    <row r="33" spans="1:4" ht="15.75">
      <c r="A33" s="83" t="s">
        <v>337</v>
      </c>
      <c r="B33" s="68">
        <v>72</v>
      </c>
      <c r="C33" s="82" t="s">
        <v>469</v>
      </c>
      <c r="D33" s="82" t="s">
        <v>469</v>
      </c>
    </row>
    <row r="34" spans="1:4" ht="15.75">
      <c r="A34" s="84" t="s">
        <v>83</v>
      </c>
      <c r="B34" s="82" t="s">
        <v>469</v>
      </c>
      <c r="C34" s="82" t="s">
        <v>469</v>
      </c>
      <c r="D34" s="82" t="s">
        <v>469</v>
      </c>
    </row>
    <row r="35" spans="1:4" ht="15.75">
      <c r="A35" s="84" t="s">
        <v>175</v>
      </c>
      <c r="B35" s="82" t="s">
        <v>469</v>
      </c>
      <c r="C35" s="82" t="s">
        <v>469</v>
      </c>
      <c r="D35" s="82" t="s">
        <v>469</v>
      </c>
    </row>
    <row r="36" spans="1:4" ht="15.75">
      <c r="A36" s="69" t="s">
        <v>176</v>
      </c>
      <c r="B36" s="82" t="s">
        <v>469</v>
      </c>
      <c r="C36" s="82" t="s">
        <v>469</v>
      </c>
      <c r="D36" s="82" t="s">
        <v>469</v>
      </c>
    </row>
    <row r="37" spans="1:4" ht="15.75">
      <c r="A37" s="69" t="s">
        <v>177</v>
      </c>
      <c r="B37" s="82" t="s">
        <v>469</v>
      </c>
      <c r="C37" s="82" t="s">
        <v>469</v>
      </c>
      <c r="D37" s="82" t="s">
        <v>469</v>
      </c>
    </row>
    <row r="38" spans="1:4" ht="15.75">
      <c r="A38" s="69" t="s">
        <v>367</v>
      </c>
      <c r="B38" s="82" t="s">
        <v>469</v>
      </c>
      <c r="C38" s="82" t="s">
        <v>469</v>
      </c>
      <c r="D38" s="82" t="s">
        <v>469</v>
      </c>
    </row>
    <row r="39" spans="1:4" ht="15.75">
      <c r="A39" s="83" t="s">
        <v>375</v>
      </c>
      <c r="B39" s="82" t="s">
        <v>469</v>
      </c>
      <c r="C39" s="82" t="s">
        <v>469</v>
      </c>
      <c r="D39" s="82" t="s">
        <v>469</v>
      </c>
    </row>
    <row r="40" spans="1:4" ht="15.75">
      <c r="A40" s="87" t="s">
        <v>368</v>
      </c>
      <c r="B40" s="85">
        <v>72</v>
      </c>
      <c r="C40" s="82" t="s">
        <v>469</v>
      </c>
      <c r="D40" s="82" t="s">
        <v>469</v>
      </c>
    </row>
    <row r="41" spans="1:4" ht="15.75">
      <c r="A41" s="69" t="s">
        <v>369</v>
      </c>
      <c r="B41" s="82" t="s">
        <v>469</v>
      </c>
      <c r="C41" s="82" t="s">
        <v>469</v>
      </c>
      <c r="D41" s="82" t="s">
        <v>469</v>
      </c>
    </row>
    <row r="42" spans="1:4" ht="15.75">
      <c r="A42" s="83" t="s">
        <v>370</v>
      </c>
      <c r="B42" s="68">
        <v>67</v>
      </c>
      <c r="C42" s="82" t="s">
        <v>469</v>
      </c>
      <c r="D42" s="82" t="s">
        <v>469</v>
      </c>
    </row>
    <row r="43" spans="1:4" ht="15.75">
      <c r="A43" s="84" t="s">
        <v>83</v>
      </c>
      <c r="B43" s="82" t="s">
        <v>469</v>
      </c>
      <c r="C43" s="82" t="s">
        <v>469</v>
      </c>
      <c r="D43" s="82" t="s">
        <v>469</v>
      </c>
    </row>
    <row r="44" spans="1:4" ht="15.75">
      <c r="A44" s="84" t="s">
        <v>175</v>
      </c>
      <c r="B44" s="82" t="s">
        <v>469</v>
      </c>
      <c r="C44" s="82" t="s">
        <v>469</v>
      </c>
      <c r="D44" s="82" t="s">
        <v>469</v>
      </c>
    </row>
    <row r="45" spans="1:4" ht="15.75">
      <c r="A45" s="69" t="s">
        <v>176</v>
      </c>
      <c r="B45" s="82" t="s">
        <v>469</v>
      </c>
      <c r="C45" s="82" t="s">
        <v>469</v>
      </c>
      <c r="D45" s="82" t="s">
        <v>469</v>
      </c>
    </row>
    <row r="46" spans="1:4" ht="15.75">
      <c r="A46" s="69" t="s">
        <v>177</v>
      </c>
      <c r="B46" s="82" t="s">
        <v>469</v>
      </c>
      <c r="C46" s="82" t="s">
        <v>469</v>
      </c>
      <c r="D46" s="82" t="s">
        <v>469</v>
      </c>
    </row>
    <row r="47" spans="1:4" ht="15.75">
      <c r="A47" s="69" t="s">
        <v>367</v>
      </c>
      <c r="B47" s="82" t="s">
        <v>469</v>
      </c>
      <c r="C47" s="82" t="s">
        <v>469</v>
      </c>
      <c r="D47" s="82" t="s">
        <v>469</v>
      </c>
    </row>
    <row r="48" spans="1:4" ht="15.75">
      <c r="A48" s="83" t="s">
        <v>375</v>
      </c>
      <c r="B48" s="82" t="s">
        <v>469</v>
      </c>
      <c r="C48" s="82" t="s">
        <v>469</v>
      </c>
      <c r="D48" s="82" t="s">
        <v>469</v>
      </c>
    </row>
    <row r="49" spans="1:4" ht="15.75">
      <c r="A49" s="87" t="s">
        <v>368</v>
      </c>
      <c r="B49" s="88">
        <v>67</v>
      </c>
      <c r="C49" s="82" t="s">
        <v>469</v>
      </c>
      <c r="D49" s="82" t="s">
        <v>469</v>
      </c>
    </row>
    <row r="50" spans="1:4" ht="15.75">
      <c r="A50" s="69" t="s">
        <v>369</v>
      </c>
      <c r="B50" s="82" t="s">
        <v>469</v>
      </c>
      <c r="C50" s="82" t="s">
        <v>469</v>
      </c>
      <c r="D50" s="82" t="s">
        <v>469</v>
      </c>
    </row>
    <row r="51" spans="1:4" ht="47.25">
      <c r="A51" s="89" t="s">
        <v>226</v>
      </c>
      <c r="B51" s="82" t="s">
        <v>469</v>
      </c>
      <c r="C51" s="82" t="s">
        <v>469</v>
      </c>
      <c r="D51" s="82" t="s">
        <v>469</v>
      </c>
    </row>
    <row r="52" spans="1:4" ht="15.75">
      <c r="A52" s="69" t="s">
        <v>224</v>
      </c>
      <c r="B52" s="82" t="s">
        <v>469</v>
      </c>
      <c r="C52" s="82" t="s">
        <v>469</v>
      </c>
      <c r="D52" s="82" t="s">
        <v>469</v>
      </c>
    </row>
    <row r="53" spans="1:4" ht="15.75">
      <c r="A53" s="69" t="s">
        <v>178</v>
      </c>
      <c r="B53" s="82" t="s">
        <v>469</v>
      </c>
      <c r="C53" s="82" t="s">
        <v>469</v>
      </c>
      <c r="D53" s="82" t="s">
        <v>469</v>
      </c>
    </row>
  </sheetData>
  <sheetProtection/>
  <mergeCells count="4">
    <mergeCell ref="A2:A3"/>
    <mergeCell ref="B2:B3"/>
    <mergeCell ref="C2:C3"/>
    <mergeCell ref="D2:D3"/>
  </mergeCells>
  <printOptions/>
  <pageMargins left="0.75" right="0.25" top="0.33" bottom="0.29" header="0.26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D10" sqref="D10"/>
    </sheetView>
  </sheetViews>
  <sheetFormatPr defaultColWidth="9.00390625" defaultRowHeight="12.75"/>
  <cols>
    <col min="1" max="1" width="52.375" style="0" customWidth="1"/>
    <col min="2" max="5" width="17.25390625" style="0" customWidth="1"/>
  </cols>
  <sheetData>
    <row r="1" spans="1:3" ht="16.5">
      <c r="A1" s="76" t="s">
        <v>94</v>
      </c>
      <c r="B1" s="216"/>
      <c r="C1" s="216"/>
    </row>
    <row r="2" spans="1:3" ht="16.5">
      <c r="A2" s="76"/>
      <c r="B2" s="216"/>
      <c r="C2" s="216" t="s">
        <v>523</v>
      </c>
    </row>
    <row r="3" spans="1:3" ht="20.25" customHeight="1">
      <c r="A3" s="391" t="s">
        <v>522</v>
      </c>
      <c r="B3" s="392" t="s">
        <v>656</v>
      </c>
      <c r="C3" s="394" t="s">
        <v>657</v>
      </c>
    </row>
    <row r="4" spans="1:3" ht="21" customHeight="1">
      <c r="A4" s="391"/>
      <c r="B4" s="393"/>
      <c r="C4" s="394"/>
    </row>
    <row r="5" spans="1:3" ht="31.5">
      <c r="A5" s="217" t="s">
        <v>658</v>
      </c>
      <c r="B5" s="346">
        <v>21549.41</v>
      </c>
      <c r="C5" s="346">
        <v>22961.48</v>
      </c>
    </row>
    <row r="6" spans="1:3" ht="15.75">
      <c r="A6" s="218" t="s">
        <v>116</v>
      </c>
      <c r="B6" s="347"/>
      <c r="C6" s="347"/>
    </row>
    <row r="7" spans="1:3" ht="15.75">
      <c r="A7" s="219" t="s">
        <v>46</v>
      </c>
      <c r="B7" s="348">
        <v>12710.78</v>
      </c>
      <c r="C7" s="348">
        <v>14371.57</v>
      </c>
    </row>
    <row r="8" spans="1:3" ht="15.75">
      <c r="A8" s="219" t="s">
        <v>115</v>
      </c>
      <c r="B8" s="348">
        <f>B5-B7</f>
        <v>8838.63</v>
      </c>
      <c r="C8" s="348">
        <f>C5-C7</f>
        <v>8589.91</v>
      </c>
    </row>
    <row r="9" spans="1:3" ht="15.75">
      <c r="A9" s="219" t="s">
        <v>116</v>
      </c>
      <c r="B9" s="221"/>
      <c r="C9" s="222"/>
    </row>
    <row r="10" spans="1:3" ht="47.25">
      <c r="A10" s="223" t="s">
        <v>659</v>
      </c>
      <c r="B10" s="224" t="s">
        <v>467</v>
      </c>
      <c r="C10" s="224" t="s">
        <v>467</v>
      </c>
    </row>
    <row r="11" spans="1:3" ht="47.25">
      <c r="A11" s="223" t="s">
        <v>660</v>
      </c>
      <c r="B11" s="224" t="s">
        <v>467</v>
      </c>
      <c r="C11" s="365">
        <v>11435</v>
      </c>
    </row>
    <row r="12" spans="1:3" ht="47.25">
      <c r="A12" s="218" t="s">
        <v>661</v>
      </c>
      <c r="B12" s="366">
        <v>1460.4</v>
      </c>
      <c r="C12" s="366">
        <v>1460.4</v>
      </c>
    </row>
    <row r="13" spans="1:3" ht="15.75">
      <c r="A13" s="225" t="s">
        <v>116</v>
      </c>
      <c r="B13" s="226"/>
      <c r="C13" s="227"/>
    </row>
    <row r="14" spans="1:3" ht="15.75">
      <c r="A14" s="223" t="s">
        <v>591</v>
      </c>
      <c r="B14" s="224" t="s">
        <v>467</v>
      </c>
      <c r="C14" s="224" t="s">
        <v>467</v>
      </c>
    </row>
    <row r="15" spans="1:3" ht="15.75">
      <c r="A15" s="223" t="s">
        <v>213</v>
      </c>
      <c r="B15" s="224" t="s">
        <v>467</v>
      </c>
      <c r="C15" s="224" t="s">
        <v>467</v>
      </c>
    </row>
    <row r="16" spans="1:3" ht="15.75">
      <c r="A16" s="223" t="s">
        <v>256</v>
      </c>
      <c r="B16" s="366">
        <v>1460.4</v>
      </c>
      <c r="C16" s="366">
        <v>1460.4</v>
      </c>
    </row>
    <row r="17" spans="1:3" ht="31.5">
      <c r="A17" s="218" t="s">
        <v>278</v>
      </c>
      <c r="B17" s="224" t="s">
        <v>467</v>
      </c>
      <c r="C17" s="224" t="s">
        <v>467</v>
      </c>
    </row>
  </sheetData>
  <sheetProtection/>
  <mergeCells count="3">
    <mergeCell ref="A3:A4"/>
    <mergeCell ref="B3:B4"/>
    <mergeCell ref="C3:C4"/>
  </mergeCells>
  <printOptions/>
  <pageMargins left="0.94" right="0.43" top="0.6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workbookViewId="0" topLeftCell="A1">
      <selection activeCell="E15" sqref="E15"/>
    </sheetView>
  </sheetViews>
  <sheetFormatPr defaultColWidth="9.00390625" defaultRowHeight="12.75"/>
  <cols>
    <col min="1" max="1" width="47.125" style="0" customWidth="1"/>
    <col min="2" max="2" width="13.125" style="0" customWidth="1"/>
    <col min="3" max="3" width="12.375" style="0" customWidth="1"/>
    <col min="4" max="4" width="11.00390625" style="0" customWidth="1"/>
    <col min="5" max="5" width="10.625" style="0" customWidth="1"/>
    <col min="6" max="6" width="11.625" style="0" customWidth="1"/>
  </cols>
  <sheetData>
    <row r="1" spans="1:6" ht="16.5">
      <c r="A1" s="1"/>
      <c r="B1" s="76" t="s">
        <v>95</v>
      </c>
      <c r="C1" s="90"/>
      <c r="D1" s="90"/>
      <c r="E1" s="90"/>
      <c r="F1" s="90"/>
    </row>
    <row r="2" spans="1:6" ht="17.25" customHeight="1">
      <c r="A2" s="399" t="s">
        <v>522</v>
      </c>
      <c r="B2" s="402" t="s">
        <v>67</v>
      </c>
      <c r="C2" s="395" t="s">
        <v>662</v>
      </c>
      <c r="D2" s="396"/>
      <c r="E2" s="395" t="s">
        <v>657</v>
      </c>
      <c r="F2" s="396"/>
    </row>
    <row r="3" spans="1:6" ht="15.75" customHeight="1">
      <c r="A3" s="400"/>
      <c r="B3" s="403"/>
      <c r="C3" s="397"/>
      <c r="D3" s="398"/>
      <c r="E3" s="397"/>
      <c r="F3" s="398"/>
    </row>
    <row r="4" spans="1:6" ht="31.5">
      <c r="A4" s="401"/>
      <c r="B4" s="404"/>
      <c r="C4" s="228" t="s">
        <v>257</v>
      </c>
      <c r="D4" s="229" t="s">
        <v>258</v>
      </c>
      <c r="E4" s="228" t="s">
        <v>257</v>
      </c>
      <c r="F4" s="229" t="s">
        <v>258</v>
      </c>
    </row>
    <row r="5" spans="1:6" ht="31.5">
      <c r="A5" s="230" t="s">
        <v>663</v>
      </c>
      <c r="B5" s="231" t="s">
        <v>41</v>
      </c>
      <c r="C5" s="232">
        <v>10.659</v>
      </c>
      <c r="D5" s="233" t="s">
        <v>469</v>
      </c>
      <c r="E5" s="232">
        <v>10.659</v>
      </c>
      <c r="F5" s="233" t="s">
        <v>469</v>
      </c>
    </row>
    <row r="6" spans="1:6" ht="15.75">
      <c r="A6" s="234" t="s">
        <v>71</v>
      </c>
      <c r="B6" s="235"/>
      <c r="C6" s="236"/>
      <c r="D6" s="236"/>
      <c r="E6" s="236"/>
      <c r="F6" s="236"/>
    </row>
    <row r="7" spans="1:6" ht="15.75">
      <c r="A7" s="237" t="s">
        <v>259</v>
      </c>
      <c r="B7" s="231" t="s">
        <v>41</v>
      </c>
      <c r="C7" s="233" t="s">
        <v>469</v>
      </c>
      <c r="D7" s="233" t="s">
        <v>469</v>
      </c>
      <c r="E7" s="233" t="s">
        <v>469</v>
      </c>
      <c r="F7" s="233" t="s">
        <v>469</v>
      </c>
    </row>
    <row r="8" spans="1:6" ht="15.75">
      <c r="A8" s="237" t="s">
        <v>279</v>
      </c>
      <c r="B8" s="231" t="s">
        <v>41</v>
      </c>
      <c r="C8" s="233" t="s">
        <v>469</v>
      </c>
      <c r="D8" s="233" t="s">
        <v>469</v>
      </c>
      <c r="E8" s="233" t="s">
        <v>469</v>
      </c>
      <c r="F8" s="233" t="s">
        <v>469</v>
      </c>
    </row>
    <row r="9" spans="1:6" ht="15.75">
      <c r="A9" s="223" t="s">
        <v>80</v>
      </c>
      <c r="B9" s="231" t="s">
        <v>41</v>
      </c>
      <c r="C9" s="233" t="s">
        <v>469</v>
      </c>
      <c r="D9" s="233" t="s">
        <v>469</v>
      </c>
      <c r="E9" s="233" t="s">
        <v>469</v>
      </c>
      <c r="F9" s="233" t="s">
        <v>469</v>
      </c>
    </row>
    <row r="10" spans="1:6" ht="15.75">
      <c r="A10" s="200" t="s">
        <v>825</v>
      </c>
      <c r="B10" s="13" t="s">
        <v>818</v>
      </c>
      <c r="C10" s="238">
        <v>40</v>
      </c>
      <c r="D10" s="233" t="s">
        <v>469</v>
      </c>
      <c r="E10" s="238">
        <v>37</v>
      </c>
      <c r="F10" s="233" t="s">
        <v>469</v>
      </c>
    </row>
    <row r="11" spans="1:6" ht="31.5">
      <c r="A11" s="239" t="s">
        <v>304</v>
      </c>
      <c r="B11" s="240" t="s">
        <v>305</v>
      </c>
      <c r="C11" s="241">
        <v>3.7526972511492636</v>
      </c>
      <c r="D11" s="233" t="s">
        <v>469</v>
      </c>
      <c r="E11" s="241">
        <f>E10/10659*1000</f>
        <v>3.471244957313069</v>
      </c>
      <c r="F11" s="233" t="s">
        <v>469</v>
      </c>
    </row>
    <row r="12" spans="1:6" ht="15.75">
      <c r="A12" s="200" t="s">
        <v>664</v>
      </c>
      <c r="B12" s="13" t="s">
        <v>818</v>
      </c>
      <c r="C12" s="238">
        <v>162</v>
      </c>
      <c r="D12" s="233" t="s">
        <v>469</v>
      </c>
      <c r="E12" s="238">
        <v>144</v>
      </c>
      <c r="F12" s="233" t="s">
        <v>469</v>
      </c>
    </row>
    <row r="13" spans="1:6" ht="15.75">
      <c r="A13" s="242" t="s">
        <v>527</v>
      </c>
      <c r="B13" s="243" t="s">
        <v>818</v>
      </c>
      <c r="C13" s="233" t="s">
        <v>469</v>
      </c>
      <c r="D13" s="233" t="s">
        <v>469</v>
      </c>
      <c r="E13" s="233" t="s">
        <v>469</v>
      </c>
      <c r="F13" s="233" t="s">
        <v>469</v>
      </c>
    </row>
    <row r="14" spans="1:6" ht="31.5">
      <c r="A14" s="239" t="s">
        <v>306</v>
      </c>
      <c r="B14" s="240" t="s">
        <v>305</v>
      </c>
      <c r="C14" s="241">
        <v>15.198423867154517</v>
      </c>
      <c r="D14" s="233" t="s">
        <v>469</v>
      </c>
      <c r="E14" s="241">
        <f>E12/10659*1000</f>
        <v>13.50971010413735</v>
      </c>
      <c r="F14" s="233" t="s">
        <v>469</v>
      </c>
    </row>
    <row r="15" spans="1:6" ht="106.5" customHeight="1">
      <c r="A15" s="244" t="s">
        <v>307</v>
      </c>
      <c r="B15" s="240" t="s">
        <v>626</v>
      </c>
      <c r="C15" s="233" t="s">
        <v>469</v>
      </c>
      <c r="D15" s="233" t="s">
        <v>469</v>
      </c>
      <c r="E15" s="233" t="s">
        <v>469</v>
      </c>
      <c r="F15" s="233" t="s">
        <v>469</v>
      </c>
    </row>
    <row r="16" spans="1:6" ht="31.5">
      <c r="A16" s="245" t="s">
        <v>308</v>
      </c>
      <c r="B16" s="240" t="s">
        <v>305</v>
      </c>
      <c r="C16" s="233" t="s">
        <v>469</v>
      </c>
      <c r="D16" s="233" t="s">
        <v>469</v>
      </c>
      <c r="E16" s="233" t="s">
        <v>469</v>
      </c>
      <c r="F16" s="233" t="s">
        <v>469</v>
      </c>
    </row>
    <row r="17" spans="1:6" ht="31.5">
      <c r="A17" s="245" t="s">
        <v>271</v>
      </c>
      <c r="B17" s="240" t="s">
        <v>818</v>
      </c>
      <c r="C17" s="233" t="s">
        <v>469</v>
      </c>
      <c r="D17" s="233" t="s">
        <v>469</v>
      </c>
      <c r="E17" s="233" t="s">
        <v>469</v>
      </c>
      <c r="F17" s="233" t="s">
        <v>469</v>
      </c>
    </row>
    <row r="18" spans="1:6" ht="47.25">
      <c r="A18" s="245" t="s">
        <v>665</v>
      </c>
      <c r="B18" s="240" t="s">
        <v>818</v>
      </c>
      <c r="C18" s="233" t="s">
        <v>469</v>
      </c>
      <c r="D18" s="233" t="s">
        <v>469</v>
      </c>
      <c r="E18" s="233" t="s">
        <v>469</v>
      </c>
      <c r="F18" s="233" t="s">
        <v>469</v>
      </c>
    </row>
    <row r="19" spans="1:6" ht="15.75">
      <c r="A19" s="219" t="s">
        <v>524</v>
      </c>
      <c r="B19" s="240" t="s">
        <v>818</v>
      </c>
      <c r="C19" s="233" t="s">
        <v>469</v>
      </c>
      <c r="D19" s="233" t="s">
        <v>469</v>
      </c>
      <c r="E19" s="233" t="s">
        <v>469</v>
      </c>
      <c r="F19" s="233" t="s">
        <v>469</v>
      </c>
    </row>
    <row r="20" spans="1:6" ht="15.75">
      <c r="A20" s="246" t="s">
        <v>525</v>
      </c>
      <c r="B20" s="240" t="s">
        <v>818</v>
      </c>
      <c r="C20" s="233" t="s">
        <v>469</v>
      </c>
      <c r="D20" s="233" t="s">
        <v>469</v>
      </c>
      <c r="E20" s="233" t="s">
        <v>469</v>
      </c>
      <c r="F20" s="233" t="s">
        <v>469</v>
      </c>
    </row>
    <row r="21" spans="1:6" ht="15.75">
      <c r="A21" s="247" t="s">
        <v>526</v>
      </c>
      <c r="B21" s="240" t="s">
        <v>818</v>
      </c>
      <c r="C21" s="233" t="s">
        <v>469</v>
      </c>
      <c r="D21" s="233" t="s">
        <v>469</v>
      </c>
      <c r="E21" s="233" t="s">
        <v>469</v>
      </c>
      <c r="F21" s="233" t="s">
        <v>469</v>
      </c>
    </row>
  </sheetData>
  <sheetProtection/>
  <mergeCells count="4">
    <mergeCell ref="E2:F3"/>
    <mergeCell ref="C2:D3"/>
    <mergeCell ref="A2:A4"/>
    <mergeCell ref="B2:B4"/>
  </mergeCells>
  <printOptions/>
  <pageMargins left="0.75" right="0.19" top="0.52" bottom="1" header="0.5" footer="0.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view="pageBreakPreview" zoomScale="60" workbookViewId="0" topLeftCell="A43">
      <selection activeCell="F22" sqref="F22"/>
    </sheetView>
  </sheetViews>
  <sheetFormatPr defaultColWidth="9.00390625" defaultRowHeight="12.75"/>
  <cols>
    <col min="1" max="1" width="68.75390625" style="0" customWidth="1"/>
    <col min="2" max="2" width="12.75390625" style="0" customWidth="1"/>
    <col min="3" max="3" width="13.875" style="0" customWidth="1"/>
  </cols>
  <sheetData>
    <row r="1" spans="1:3" ht="16.5">
      <c r="A1" s="405" t="s">
        <v>627</v>
      </c>
      <c r="B1" s="405"/>
      <c r="C1" s="405"/>
    </row>
    <row r="2" spans="1:3" ht="47.25">
      <c r="A2" s="248" t="s">
        <v>522</v>
      </c>
      <c r="B2" s="248" t="s">
        <v>404</v>
      </c>
      <c r="C2" s="249" t="s">
        <v>429</v>
      </c>
    </row>
    <row r="3" spans="1:3" ht="15.75">
      <c r="A3" s="250">
        <v>1</v>
      </c>
      <c r="B3" s="251">
        <v>2</v>
      </c>
      <c r="C3" s="252">
        <v>3</v>
      </c>
    </row>
    <row r="4" spans="1:3" ht="15.75">
      <c r="A4" s="253" t="s">
        <v>666</v>
      </c>
      <c r="B4" s="189">
        <v>257</v>
      </c>
      <c r="C4" s="189">
        <v>249</v>
      </c>
    </row>
    <row r="5" spans="1:3" ht="15.75">
      <c r="A5" s="255" t="s">
        <v>528</v>
      </c>
      <c r="B5" s="40"/>
      <c r="C5" s="40"/>
    </row>
    <row r="6" spans="1:3" ht="15.75">
      <c r="A6" s="257" t="s">
        <v>667</v>
      </c>
      <c r="B6" s="38">
        <v>3</v>
      </c>
      <c r="C6" s="38">
        <v>2</v>
      </c>
    </row>
    <row r="7" spans="1:3" ht="15.75">
      <c r="A7" s="258" t="s">
        <v>116</v>
      </c>
      <c r="B7" s="40"/>
      <c r="C7" s="40"/>
    </row>
    <row r="8" spans="1:3" ht="15.75">
      <c r="A8" s="258" t="s">
        <v>141</v>
      </c>
      <c r="B8" s="38">
        <v>1</v>
      </c>
      <c r="C8" s="38">
        <v>0</v>
      </c>
    </row>
    <row r="9" spans="1:3" ht="15.75">
      <c r="A9" s="258" t="s">
        <v>843</v>
      </c>
      <c r="B9" s="38"/>
      <c r="C9" s="38"/>
    </row>
    <row r="10" spans="1:3" ht="15.75">
      <c r="A10" s="257" t="s">
        <v>668</v>
      </c>
      <c r="B10" s="38"/>
      <c r="C10" s="38"/>
    </row>
    <row r="11" spans="1:3" ht="15.75">
      <c r="A11" s="258" t="s">
        <v>842</v>
      </c>
      <c r="B11" s="40"/>
      <c r="C11" s="40"/>
    </row>
    <row r="12" spans="1:3" ht="15.75">
      <c r="A12" s="258" t="s">
        <v>142</v>
      </c>
      <c r="B12" s="189">
        <v>7</v>
      </c>
      <c r="C12" s="189">
        <v>7</v>
      </c>
    </row>
    <row r="13" spans="1:3" ht="15.75">
      <c r="A13" s="258" t="s">
        <v>143</v>
      </c>
      <c r="B13" s="38">
        <v>227</v>
      </c>
      <c r="C13" s="38">
        <v>219</v>
      </c>
    </row>
    <row r="14" spans="1:3" ht="15.75">
      <c r="A14" s="258" t="s">
        <v>846</v>
      </c>
      <c r="B14" s="38">
        <v>2</v>
      </c>
      <c r="C14" s="38"/>
    </row>
    <row r="15" spans="1:3" ht="15.75">
      <c r="A15" s="258" t="s">
        <v>280</v>
      </c>
      <c r="B15" s="38">
        <v>7</v>
      </c>
      <c r="C15" s="38">
        <v>8</v>
      </c>
    </row>
    <row r="16" spans="1:3" ht="15.75">
      <c r="A16" s="258" t="s">
        <v>403</v>
      </c>
      <c r="B16" s="38">
        <v>4</v>
      </c>
      <c r="C16" s="38">
        <v>7</v>
      </c>
    </row>
    <row r="17" spans="1:3" ht="15.75">
      <c r="A17" s="259" t="s">
        <v>669</v>
      </c>
      <c r="B17" s="40"/>
      <c r="C17" s="40"/>
    </row>
    <row r="18" spans="1:3" ht="15.75">
      <c r="A18" s="260" t="s">
        <v>782</v>
      </c>
      <c r="B18" s="38">
        <v>9</v>
      </c>
      <c r="C18" s="38">
        <v>7</v>
      </c>
    </row>
    <row r="19" spans="1:3" ht="15.75">
      <c r="A19" s="260" t="s">
        <v>116</v>
      </c>
      <c r="B19" s="40"/>
      <c r="C19" s="40"/>
    </row>
    <row r="20" spans="1:3" ht="31.5">
      <c r="A20" s="260" t="s">
        <v>529</v>
      </c>
      <c r="B20" s="38">
        <v>9</v>
      </c>
      <c r="C20" s="38">
        <v>7</v>
      </c>
    </row>
    <row r="21" spans="1:3" ht="15.75">
      <c r="A21" s="260" t="s">
        <v>530</v>
      </c>
      <c r="B21" s="38"/>
      <c r="C21" s="38"/>
    </row>
    <row r="22" spans="1:3" ht="15.75">
      <c r="A22" s="260" t="s">
        <v>670</v>
      </c>
      <c r="B22" s="38"/>
      <c r="C22" s="38"/>
    </row>
    <row r="23" spans="1:3" ht="15.75">
      <c r="A23" s="261" t="s">
        <v>671</v>
      </c>
      <c r="B23" s="38">
        <v>3</v>
      </c>
      <c r="C23" s="38">
        <v>4</v>
      </c>
    </row>
    <row r="24" spans="1:3" ht="15.75">
      <c r="A24" s="261" t="s">
        <v>672</v>
      </c>
      <c r="B24" s="38">
        <v>35</v>
      </c>
      <c r="C24" s="38">
        <v>36</v>
      </c>
    </row>
    <row r="25" spans="1:3" ht="15.75">
      <c r="A25" s="262" t="s">
        <v>116</v>
      </c>
      <c r="B25" s="40"/>
      <c r="C25" s="40"/>
    </row>
    <row r="26" spans="1:3" ht="15.75">
      <c r="A26" s="262" t="s">
        <v>847</v>
      </c>
      <c r="B26" s="38">
        <v>4</v>
      </c>
      <c r="C26" s="38">
        <v>6</v>
      </c>
    </row>
    <row r="27" spans="1:3" ht="15.75">
      <c r="A27" s="262" t="s">
        <v>848</v>
      </c>
      <c r="B27" s="38">
        <v>1</v>
      </c>
      <c r="C27" s="38">
        <v>2</v>
      </c>
    </row>
    <row r="28" spans="1:3" ht="15.75">
      <c r="A28" s="262" t="s">
        <v>673</v>
      </c>
      <c r="B28" s="38"/>
      <c r="C28" s="38"/>
    </row>
    <row r="29" spans="1:3" ht="15.75">
      <c r="A29" s="262" t="s">
        <v>674</v>
      </c>
      <c r="B29" s="38">
        <v>3</v>
      </c>
      <c r="C29" s="38">
        <v>3</v>
      </c>
    </row>
    <row r="30" spans="1:3" ht="31.5">
      <c r="A30" s="262" t="s">
        <v>849</v>
      </c>
      <c r="B30" s="38">
        <v>5</v>
      </c>
      <c r="C30" s="38">
        <v>4</v>
      </c>
    </row>
    <row r="31" spans="1:3" ht="15.75">
      <c r="A31" s="262" t="s">
        <v>850</v>
      </c>
      <c r="B31" s="38"/>
      <c r="C31" s="38"/>
    </row>
    <row r="32" spans="1:3" ht="15.75">
      <c r="A32" s="262" t="s">
        <v>851</v>
      </c>
      <c r="B32" s="38">
        <v>1</v>
      </c>
      <c r="C32" s="38">
        <v>1</v>
      </c>
    </row>
    <row r="33" spans="1:3" ht="15.75">
      <c r="A33" s="262" t="s">
        <v>852</v>
      </c>
      <c r="B33" s="38">
        <v>2</v>
      </c>
      <c r="C33" s="38">
        <v>2</v>
      </c>
    </row>
    <row r="34" spans="1:3" ht="16.5" customHeight="1">
      <c r="A34" s="262" t="s">
        <v>853</v>
      </c>
      <c r="B34" s="38">
        <v>3</v>
      </c>
      <c r="C34" s="38">
        <v>3</v>
      </c>
    </row>
    <row r="35" spans="1:3" ht="31.5">
      <c r="A35" s="262" t="s">
        <v>854</v>
      </c>
      <c r="B35" s="38">
        <v>6</v>
      </c>
      <c r="C35" s="38">
        <v>5</v>
      </c>
    </row>
    <row r="36" spans="1:3" ht="15.75">
      <c r="A36" s="262" t="s">
        <v>855</v>
      </c>
      <c r="B36" s="38">
        <v>2</v>
      </c>
      <c r="C36" s="38">
        <v>2</v>
      </c>
    </row>
    <row r="37" spans="1:3" ht="31.5">
      <c r="A37" s="262" t="s">
        <v>856</v>
      </c>
      <c r="B37" s="38">
        <v>1</v>
      </c>
      <c r="C37" s="38">
        <v>1</v>
      </c>
    </row>
    <row r="38" spans="1:3" ht="15.75">
      <c r="A38" s="262" t="s">
        <v>857</v>
      </c>
      <c r="B38" s="38">
        <v>2</v>
      </c>
      <c r="C38" s="38">
        <v>2</v>
      </c>
    </row>
    <row r="39" spans="1:3" ht="15.75">
      <c r="A39" s="261" t="s">
        <v>675</v>
      </c>
      <c r="B39" s="38">
        <v>4</v>
      </c>
      <c r="C39" s="38">
        <v>4</v>
      </c>
    </row>
    <row r="40" spans="1:3" ht="15.75">
      <c r="A40" s="261" t="s">
        <v>676</v>
      </c>
      <c r="B40" s="38">
        <v>16</v>
      </c>
      <c r="C40" s="38">
        <v>13</v>
      </c>
    </row>
    <row r="41" spans="1:3" ht="47.25">
      <c r="A41" s="261" t="s">
        <v>677</v>
      </c>
      <c r="B41" s="38">
        <v>80</v>
      </c>
      <c r="C41" s="38">
        <v>76</v>
      </c>
    </row>
    <row r="42" spans="1:3" ht="15.75">
      <c r="A42" s="263" t="s">
        <v>116</v>
      </c>
      <c r="B42" s="40"/>
      <c r="C42" s="40"/>
    </row>
    <row r="43" spans="1:3" ht="31.5">
      <c r="A43" s="262" t="s">
        <v>858</v>
      </c>
      <c r="B43" s="38">
        <v>6</v>
      </c>
      <c r="C43" s="38">
        <v>10</v>
      </c>
    </row>
    <row r="44" spans="1:3" ht="31.5">
      <c r="A44" s="262" t="s">
        <v>859</v>
      </c>
      <c r="B44" s="38">
        <v>49</v>
      </c>
      <c r="C44" s="38">
        <v>43</v>
      </c>
    </row>
    <row r="45" spans="1:3" ht="47.25">
      <c r="A45" s="262" t="s">
        <v>0</v>
      </c>
      <c r="B45" s="38">
        <v>25</v>
      </c>
      <c r="C45" s="38">
        <v>23</v>
      </c>
    </row>
    <row r="46" spans="1:3" ht="15.75">
      <c r="A46" s="261" t="s">
        <v>678</v>
      </c>
      <c r="B46" s="38">
        <v>3</v>
      </c>
      <c r="C46" s="38">
        <v>4</v>
      </c>
    </row>
    <row r="47" spans="1:3" ht="15.75">
      <c r="A47" s="261" t="s">
        <v>679</v>
      </c>
      <c r="B47" s="38">
        <v>23</v>
      </c>
      <c r="C47" s="38">
        <v>19</v>
      </c>
    </row>
    <row r="48" spans="1:3" ht="15.75">
      <c r="A48" s="262" t="s">
        <v>531</v>
      </c>
      <c r="B48" s="38"/>
      <c r="C48" s="38"/>
    </row>
    <row r="49" spans="1:3" ht="15.75">
      <c r="A49" s="262" t="s">
        <v>454</v>
      </c>
      <c r="B49" s="38">
        <v>1</v>
      </c>
      <c r="C49" s="38">
        <v>1</v>
      </c>
    </row>
    <row r="50" spans="1:3" ht="15.75">
      <c r="A50" s="261" t="s">
        <v>680</v>
      </c>
      <c r="B50" s="38">
        <v>1</v>
      </c>
      <c r="C50" s="38"/>
    </row>
    <row r="51" spans="1:3" ht="31.5">
      <c r="A51" s="261" t="s">
        <v>681</v>
      </c>
      <c r="B51" s="38">
        <v>60</v>
      </c>
      <c r="C51" s="38">
        <v>63</v>
      </c>
    </row>
    <row r="52" spans="1:3" ht="15.75">
      <c r="A52" s="261" t="s">
        <v>114</v>
      </c>
      <c r="B52" s="38">
        <v>2</v>
      </c>
      <c r="C52" s="38">
        <v>2</v>
      </c>
    </row>
    <row r="53" spans="1:3" ht="15.75">
      <c r="A53" s="261" t="s">
        <v>682</v>
      </c>
      <c r="B53" s="38">
        <v>1</v>
      </c>
      <c r="C53" s="38">
        <v>1</v>
      </c>
    </row>
    <row r="54" spans="1:3" ht="31.5">
      <c r="A54" s="261" t="s">
        <v>683</v>
      </c>
      <c r="B54" s="38">
        <v>16</v>
      </c>
      <c r="C54" s="38">
        <v>16</v>
      </c>
    </row>
    <row r="55" spans="1:3" ht="15.75">
      <c r="A55" s="262" t="s">
        <v>116</v>
      </c>
      <c r="B55" s="189"/>
      <c r="C55" s="189"/>
    </row>
    <row r="56" spans="1:3" ht="15.75">
      <c r="A56" s="262" t="s">
        <v>101</v>
      </c>
      <c r="B56" s="38">
        <v>1</v>
      </c>
      <c r="C56" s="38">
        <v>1</v>
      </c>
    </row>
    <row r="57" spans="1:3" ht="15.75">
      <c r="A57" s="262" t="s">
        <v>2</v>
      </c>
      <c r="B57" s="38">
        <v>8</v>
      </c>
      <c r="C57" s="38">
        <v>8</v>
      </c>
    </row>
    <row r="58" spans="1:3" ht="31.5">
      <c r="A58" s="262" t="s">
        <v>102</v>
      </c>
      <c r="B58" s="38">
        <v>4</v>
      </c>
      <c r="C58" s="38">
        <v>4</v>
      </c>
    </row>
    <row r="59" spans="1:3" ht="15.75">
      <c r="A59" s="262" t="s">
        <v>3</v>
      </c>
      <c r="B59" s="38">
        <v>3</v>
      </c>
      <c r="C59" s="38">
        <v>3</v>
      </c>
    </row>
    <row r="60" spans="1:3" ht="15.75">
      <c r="A60" s="253" t="s">
        <v>684</v>
      </c>
      <c r="B60" s="189">
        <v>143</v>
      </c>
      <c r="C60" s="189">
        <v>144</v>
      </c>
    </row>
    <row r="61" spans="1:3" ht="15.75">
      <c r="A61" s="253" t="s">
        <v>1</v>
      </c>
      <c r="B61" s="331"/>
      <c r="C61" s="331"/>
    </row>
    <row r="62" spans="1:3" ht="15.75">
      <c r="A62" s="253" t="s">
        <v>844</v>
      </c>
      <c r="B62" s="189">
        <v>2</v>
      </c>
      <c r="C62" s="189">
        <v>1</v>
      </c>
    </row>
    <row r="63" spans="1:3" ht="15.75">
      <c r="A63" s="253" t="s">
        <v>685</v>
      </c>
      <c r="B63" s="189">
        <v>141</v>
      </c>
      <c r="C63" s="189">
        <v>143</v>
      </c>
    </row>
    <row r="64" spans="1:3" ht="15.75">
      <c r="A64" s="253" t="s">
        <v>532</v>
      </c>
      <c r="B64" s="269">
        <v>127</v>
      </c>
      <c r="C64" s="269">
        <v>130</v>
      </c>
    </row>
    <row r="65" spans="1:3" ht="47.25">
      <c r="A65" s="253" t="s">
        <v>686</v>
      </c>
      <c r="B65" s="332">
        <v>7</v>
      </c>
      <c r="C65" s="332">
        <v>7</v>
      </c>
    </row>
    <row r="66" spans="1:3" ht="15.75">
      <c r="A66" s="253" t="s">
        <v>116</v>
      </c>
      <c r="B66" s="331"/>
      <c r="C66" s="331"/>
    </row>
    <row r="67" spans="1:3" ht="15.75">
      <c r="A67" s="253" t="s">
        <v>689</v>
      </c>
      <c r="B67" s="332">
        <v>1</v>
      </c>
      <c r="C67" s="332">
        <v>1</v>
      </c>
    </row>
    <row r="68" spans="1:3" ht="15.75">
      <c r="A68" s="253" t="s">
        <v>533</v>
      </c>
      <c r="B68" s="233"/>
      <c r="C68" s="233"/>
    </row>
    <row r="69" spans="1:3" ht="15.75">
      <c r="A69" s="253" t="s">
        <v>690</v>
      </c>
      <c r="B69" s="332">
        <v>6</v>
      </c>
      <c r="C69" s="332">
        <v>6</v>
      </c>
    </row>
    <row r="70" spans="1:3" ht="15.75">
      <c r="A70" s="253" t="s">
        <v>267</v>
      </c>
      <c r="B70" s="269"/>
      <c r="C70" s="269"/>
    </row>
    <row r="71" spans="1:3" ht="15.75">
      <c r="A71" s="253" t="s">
        <v>691</v>
      </c>
      <c r="B71" s="332"/>
      <c r="C71" s="332"/>
    </row>
    <row r="72" spans="1:3" ht="15.75">
      <c r="A72" s="253" t="s">
        <v>692</v>
      </c>
      <c r="B72" s="332">
        <v>6</v>
      </c>
      <c r="C72" s="332">
        <v>2</v>
      </c>
    </row>
    <row r="73" spans="1:3" ht="15.75">
      <c r="A73" s="253" t="s">
        <v>693</v>
      </c>
      <c r="B73" s="224" t="s">
        <v>467</v>
      </c>
      <c r="C73" s="224">
        <v>4</v>
      </c>
    </row>
    <row r="74" spans="1:3" ht="15.75">
      <c r="A74" s="253" t="s">
        <v>418</v>
      </c>
      <c r="B74" s="224" t="s">
        <v>467</v>
      </c>
      <c r="C74" s="224" t="s">
        <v>467</v>
      </c>
    </row>
  </sheetData>
  <sheetProtection/>
  <mergeCells count="1">
    <mergeCell ref="A1:C1"/>
  </mergeCells>
  <dataValidations count="2">
    <dataValidation allowBlank="1" sqref="C73:C74"/>
    <dataValidation operator="greaterThan" allowBlank="1" errorTitle="Ошибка" error="Введите правильное значение." sqref="C4:C64"/>
  </dataValidations>
  <printOptions/>
  <pageMargins left="0.74" right="0.16" top="0.32" bottom="1" header="0.27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="60" workbookViewId="0" topLeftCell="A1">
      <selection activeCell="F19" sqref="F19"/>
    </sheetView>
  </sheetViews>
  <sheetFormatPr defaultColWidth="9.00390625" defaultRowHeight="12.75"/>
  <cols>
    <col min="1" max="1" width="47.875" style="0" customWidth="1"/>
    <col min="2" max="2" width="12.00390625" style="0" customWidth="1"/>
    <col min="3" max="3" width="14.00390625" style="0" customWidth="1"/>
    <col min="4" max="4" width="14.75390625" style="0" customWidth="1"/>
  </cols>
  <sheetData>
    <row r="1" spans="1:4" ht="16.5">
      <c r="A1" s="1"/>
      <c r="B1" s="76" t="s">
        <v>96</v>
      </c>
      <c r="C1" s="90"/>
      <c r="D1" s="90"/>
    </row>
    <row r="2" spans="1:4" ht="23.25" customHeight="1">
      <c r="A2" s="391" t="s">
        <v>522</v>
      </c>
      <c r="B2" s="402" t="s">
        <v>67</v>
      </c>
      <c r="C2" s="407" t="s">
        <v>428</v>
      </c>
      <c r="D2" s="409" t="s">
        <v>429</v>
      </c>
    </row>
    <row r="3" spans="1:4" ht="25.5" customHeight="1">
      <c r="A3" s="391"/>
      <c r="B3" s="406"/>
      <c r="C3" s="408"/>
      <c r="D3" s="410"/>
    </row>
    <row r="4" spans="1:4" ht="15.75">
      <c r="A4" s="112">
        <v>1</v>
      </c>
      <c r="B4" s="264">
        <v>2</v>
      </c>
      <c r="C4" s="265">
        <v>3</v>
      </c>
      <c r="D4" s="266">
        <v>4</v>
      </c>
    </row>
    <row r="5" spans="1:4" ht="15.75">
      <c r="A5" s="267" t="s">
        <v>79</v>
      </c>
      <c r="B5" s="268" t="s">
        <v>121</v>
      </c>
      <c r="C5" s="269" t="s">
        <v>467</v>
      </c>
      <c r="D5" s="269" t="s">
        <v>467</v>
      </c>
    </row>
    <row r="6" spans="1:4" ht="31.5">
      <c r="A6" s="260" t="s">
        <v>534</v>
      </c>
      <c r="B6" s="268" t="s">
        <v>121</v>
      </c>
      <c r="C6" s="269" t="s">
        <v>467</v>
      </c>
      <c r="D6" s="269" t="s">
        <v>467</v>
      </c>
    </row>
    <row r="7" spans="1:4" ht="15.75">
      <c r="A7" s="267" t="s">
        <v>694</v>
      </c>
      <c r="B7" s="268" t="s">
        <v>121</v>
      </c>
      <c r="C7" s="220">
        <v>3.293</v>
      </c>
      <c r="D7" s="220">
        <v>3.397</v>
      </c>
    </row>
    <row r="8" spans="1:4" ht="15.75">
      <c r="A8" s="267" t="s">
        <v>695</v>
      </c>
      <c r="B8" s="268" t="s">
        <v>121</v>
      </c>
      <c r="C8" s="269" t="s">
        <v>467</v>
      </c>
      <c r="D8" s="269" t="s">
        <v>467</v>
      </c>
    </row>
    <row r="9" spans="1:4" ht="47.25">
      <c r="A9" s="267" t="s">
        <v>696</v>
      </c>
      <c r="B9" s="270"/>
      <c r="C9" s="269" t="s">
        <v>467</v>
      </c>
      <c r="D9" s="269" t="s">
        <v>467</v>
      </c>
    </row>
    <row r="10" spans="1:4" ht="15.75">
      <c r="A10" s="260" t="s">
        <v>535</v>
      </c>
      <c r="B10" s="268" t="s">
        <v>121</v>
      </c>
      <c r="C10" s="269" t="s">
        <v>467</v>
      </c>
      <c r="D10" s="269" t="s">
        <v>467</v>
      </c>
    </row>
    <row r="11" spans="1:4" ht="15.75">
      <c r="A11" s="260" t="s">
        <v>536</v>
      </c>
      <c r="B11" s="268" t="s">
        <v>121</v>
      </c>
      <c r="C11" s="269" t="s">
        <v>467</v>
      </c>
      <c r="D11" s="269" t="s">
        <v>467</v>
      </c>
    </row>
    <row r="12" spans="1:4" ht="47.25">
      <c r="A12" s="261" t="s">
        <v>239</v>
      </c>
      <c r="B12" s="268" t="s">
        <v>121</v>
      </c>
      <c r="C12" s="269" t="s">
        <v>467</v>
      </c>
      <c r="D12" s="269" t="s">
        <v>467</v>
      </c>
    </row>
    <row r="13" spans="1:4" ht="31.5">
      <c r="A13" s="261" t="s">
        <v>240</v>
      </c>
      <c r="B13" s="268" t="s">
        <v>121</v>
      </c>
      <c r="C13" s="269" t="s">
        <v>467</v>
      </c>
      <c r="D13" s="269" t="s">
        <v>467</v>
      </c>
    </row>
    <row r="14" spans="1:4" ht="31.5">
      <c r="A14" s="261" t="s">
        <v>537</v>
      </c>
      <c r="B14" s="268" t="s">
        <v>121</v>
      </c>
      <c r="C14" s="269" t="s">
        <v>467</v>
      </c>
      <c r="D14" s="269" t="s">
        <v>467</v>
      </c>
    </row>
    <row r="15" spans="1:4" ht="15.75">
      <c r="A15" s="261" t="s">
        <v>241</v>
      </c>
      <c r="B15" s="268" t="s">
        <v>121</v>
      </c>
      <c r="C15" s="269" t="s">
        <v>467</v>
      </c>
      <c r="D15" s="269" t="s">
        <v>467</v>
      </c>
    </row>
    <row r="16" spans="1:4" ht="15.75">
      <c r="A16" s="262" t="s">
        <v>116</v>
      </c>
      <c r="B16" s="270"/>
      <c r="C16" s="269" t="s">
        <v>467</v>
      </c>
      <c r="D16" s="269" t="s">
        <v>467</v>
      </c>
    </row>
    <row r="17" spans="1:4" ht="15.75">
      <c r="A17" s="262" t="s">
        <v>538</v>
      </c>
      <c r="B17" s="268" t="s">
        <v>121</v>
      </c>
      <c r="C17" s="269" t="s">
        <v>467</v>
      </c>
      <c r="D17" s="269" t="s">
        <v>467</v>
      </c>
    </row>
    <row r="18" spans="1:4" ht="15.75">
      <c r="A18" s="262" t="s">
        <v>539</v>
      </c>
      <c r="B18" s="268" t="s">
        <v>121</v>
      </c>
      <c r="C18" s="269" t="s">
        <v>467</v>
      </c>
      <c r="D18" s="269" t="s">
        <v>467</v>
      </c>
    </row>
    <row r="19" spans="1:4" ht="78.75">
      <c r="A19" s="262" t="s">
        <v>540</v>
      </c>
      <c r="B19" s="268" t="s">
        <v>121</v>
      </c>
      <c r="C19" s="269" t="s">
        <v>467</v>
      </c>
      <c r="D19" s="269" t="s">
        <v>467</v>
      </c>
    </row>
    <row r="20" spans="1:4" ht="31.5">
      <c r="A20" s="267" t="s">
        <v>286</v>
      </c>
      <c r="B20" s="270"/>
      <c r="C20" s="226"/>
      <c r="D20" s="226"/>
    </row>
    <row r="21" spans="1:4" ht="15.75">
      <c r="A21" s="262" t="s">
        <v>541</v>
      </c>
      <c r="B21" s="268" t="s">
        <v>121</v>
      </c>
      <c r="C21" s="269" t="s">
        <v>467</v>
      </c>
      <c r="D21" s="269" t="s">
        <v>467</v>
      </c>
    </row>
    <row r="22" spans="1:4" ht="15.75">
      <c r="A22" s="262" t="s">
        <v>542</v>
      </c>
      <c r="B22" s="268" t="s">
        <v>121</v>
      </c>
      <c r="C22" s="269" t="s">
        <v>467</v>
      </c>
      <c r="D22" s="269" t="s">
        <v>467</v>
      </c>
    </row>
    <row r="23" spans="1:4" ht="31.5">
      <c r="A23" s="267" t="s">
        <v>697</v>
      </c>
      <c r="B23" s="268" t="s">
        <v>121</v>
      </c>
      <c r="C23" s="220">
        <v>3.293</v>
      </c>
      <c r="D23" s="220">
        <v>3.397</v>
      </c>
    </row>
    <row r="24" spans="1:4" ht="15.75">
      <c r="A24" s="201" t="s">
        <v>116</v>
      </c>
      <c r="B24" s="270"/>
      <c r="C24" s="226"/>
      <c r="D24" s="226"/>
    </row>
    <row r="25" spans="1:4" ht="15.75">
      <c r="A25" s="260" t="s">
        <v>543</v>
      </c>
      <c r="B25" s="268" t="s">
        <v>121</v>
      </c>
      <c r="C25" s="181">
        <v>0.664</v>
      </c>
      <c r="D25" s="181">
        <v>0.643</v>
      </c>
    </row>
    <row r="26" spans="1:4" ht="15.75">
      <c r="A26" s="261" t="s">
        <v>356</v>
      </c>
      <c r="B26" s="268" t="s">
        <v>121</v>
      </c>
      <c r="C26" s="220"/>
      <c r="D26" s="220"/>
    </row>
    <row r="27" spans="1:4" ht="15.75">
      <c r="A27" s="262" t="s">
        <v>192</v>
      </c>
      <c r="B27" s="268" t="s">
        <v>121</v>
      </c>
      <c r="C27" s="220">
        <v>2.113</v>
      </c>
      <c r="D27" s="220">
        <v>2.156</v>
      </c>
    </row>
    <row r="28" spans="1:4" ht="31.5">
      <c r="A28" s="262" t="s">
        <v>193</v>
      </c>
      <c r="B28" s="268" t="s">
        <v>41</v>
      </c>
      <c r="C28" s="220"/>
      <c r="D28" s="220"/>
    </row>
    <row r="29" spans="1:4" ht="15.75">
      <c r="A29" s="262" t="s">
        <v>194</v>
      </c>
      <c r="B29" s="268" t="s">
        <v>121</v>
      </c>
      <c r="C29" s="220"/>
      <c r="D29" s="220"/>
    </row>
    <row r="30" spans="1:4" ht="63">
      <c r="A30" s="262" t="s">
        <v>195</v>
      </c>
      <c r="B30" s="268" t="s">
        <v>121</v>
      </c>
      <c r="C30" s="220">
        <v>0.185</v>
      </c>
      <c r="D30" s="220">
        <v>0.275</v>
      </c>
    </row>
    <row r="31" spans="1:4" ht="15.75">
      <c r="A31" s="263" t="s">
        <v>196</v>
      </c>
      <c r="B31" s="268" t="s">
        <v>121</v>
      </c>
      <c r="C31" s="220">
        <v>0.007</v>
      </c>
      <c r="D31" s="220">
        <v>0.007</v>
      </c>
    </row>
    <row r="32" spans="1:4" ht="15.75">
      <c r="A32" s="262" t="s">
        <v>197</v>
      </c>
      <c r="B32" s="268" t="s">
        <v>121</v>
      </c>
      <c r="C32" s="220">
        <v>0</v>
      </c>
      <c r="D32" s="220">
        <v>0</v>
      </c>
    </row>
    <row r="33" spans="1:4" ht="47.25">
      <c r="A33" s="262" t="s">
        <v>198</v>
      </c>
      <c r="B33" s="268" t="s">
        <v>121</v>
      </c>
      <c r="C33" s="220">
        <v>0.079</v>
      </c>
      <c r="D33" s="220">
        <v>0.072</v>
      </c>
    </row>
    <row r="34" spans="1:4" ht="31.5">
      <c r="A34" s="262" t="s">
        <v>199</v>
      </c>
      <c r="B34" s="268" t="s">
        <v>121</v>
      </c>
      <c r="C34" s="220"/>
      <c r="D34" s="220"/>
    </row>
    <row r="35" spans="1:4" ht="31.5">
      <c r="A35" s="262" t="s">
        <v>795</v>
      </c>
      <c r="B35" s="268" t="s">
        <v>121</v>
      </c>
      <c r="C35" s="220">
        <v>0.022</v>
      </c>
      <c r="D35" s="220">
        <v>0.024</v>
      </c>
    </row>
    <row r="36" spans="1:4" ht="15.75">
      <c r="A36" s="262" t="s">
        <v>200</v>
      </c>
      <c r="B36" s="268" t="s">
        <v>121</v>
      </c>
      <c r="C36" s="220">
        <v>0.144</v>
      </c>
      <c r="D36" s="220">
        <v>0.143</v>
      </c>
    </row>
    <row r="37" spans="1:4" ht="31.5">
      <c r="A37" s="262" t="s">
        <v>201</v>
      </c>
      <c r="B37" s="268" t="s">
        <v>121</v>
      </c>
      <c r="C37" s="220">
        <v>0.061</v>
      </c>
      <c r="D37" s="220">
        <v>0.06</v>
      </c>
    </row>
    <row r="38" spans="1:4" ht="31.5">
      <c r="A38" s="262" t="s">
        <v>134</v>
      </c>
      <c r="B38" s="268" t="s">
        <v>121</v>
      </c>
      <c r="C38" s="220">
        <v>0.017</v>
      </c>
      <c r="D38" s="220">
        <v>0.017</v>
      </c>
    </row>
    <row r="39" spans="1:4" ht="15.75">
      <c r="A39" s="262" t="s">
        <v>116</v>
      </c>
      <c r="B39" s="270"/>
      <c r="C39" s="226"/>
      <c r="D39" s="226"/>
    </row>
    <row r="40" spans="1:4" ht="31.5">
      <c r="A40" s="262" t="s">
        <v>101</v>
      </c>
      <c r="B40" s="268" t="s">
        <v>121</v>
      </c>
      <c r="C40" s="269" t="s">
        <v>467</v>
      </c>
      <c r="D40" s="269" t="s">
        <v>467</v>
      </c>
    </row>
    <row r="41" spans="1:4" ht="31.5">
      <c r="A41" s="262" t="s">
        <v>102</v>
      </c>
      <c r="B41" s="268" t="s">
        <v>121</v>
      </c>
      <c r="C41" s="269" t="s">
        <v>467</v>
      </c>
      <c r="D41" s="269" t="s">
        <v>467</v>
      </c>
    </row>
    <row r="42" spans="1:4" ht="31.5">
      <c r="A42" s="267" t="s">
        <v>287</v>
      </c>
      <c r="B42" s="268" t="s">
        <v>121</v>
      </c>
      <c r="C42" s="269" t="s">
        <v>467</v>
      </c>
      <c r="D42" s="269" t="s">
        <v>467</v>
      </c>
    </row>
    <row r="43" spans="1:4" ht="47.25">
      <c r="A43" s="267" t="s">
        <v>244</v>
      </c>
      <c r="B43" s="271" t="s">
        <v>830</v>
      </c>
      <c r="C43" s="232">
        <v>0.12</v>
      </c>
      <c r="D43" s="232">
        <v>0.09</v>
      </c>
    </row>
    <row r="44" spans="1:4" ht="47.25">
      <c r="A44" s="267" t="s">
        <v>242</v>
      </c>
      <c r="B44" s="271" t="s">
        <v>818</v>
      </c>
      <c r="C44" s="232">
        <v>15</v>
      </c>
      <c r="D44" s="232">
        <v>15</v>
      </c>
    </row>
    <row r="45" spans="1:4" ht="31.5">
      <c r="A45" s="272" t="s">
        <v>698</v>
      </c>
      <c r="B45" s="271" t="s">
        <v>818</v>
      </c>
      <c r="C45" s="269" t="s">
        <v>467</v>
      </c>
      <c r="D45" s="269" t="s">
        <v>467</v>
      </c>
    </row>
    <row r="46" spans="1:4" ht="47.25">
      <c r="A46" s="267" t="s">
        <v>243</v>
      </c>
      <c r="B46" s="273" t="s">
        <v>117</v>
      </c>
      <c r="C46" s="232">
        <v>387</v>
      </c>
      <c r="D46" s="232">
        <v>164</v>
      </c>
    </row>
  </sheetData>
  <sheetProtection/>
  <mergeCells count="4">
    <mergeCell ref="A2:A3"/>
    <mergeCell ref="B2:B3"/>
    <mergeCell ref="C2:C3"/>
    <mergeCell ref="D2:D3"/>
  </mergeCells>
  <printOptions/>
  <pageMargins left="0.75" right="0.29" top="0.31" bottom="0.33" header="0.23" footer="0.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78">
      <selection activeCell="G87" sqref="G87"/>
    </sheetView>
  </sheetViews>
  <sheetFormatPr defaultColWidth="9.00390625" defaultRowHeight="12.75"/>
  <cols>
    <col min="1" max="1" width="38.25390625" style="0" customWidth="1"/>
    <col min="2" max="2" width="14.125" style="0" customWidth="1"/>
    <col min="3" max="3" width="15.375" style="0" customWidth="1"/>
    <col min="4" max="4" width="15.00390625" style="0" customWidth="1"/>
    <col min="5" max="5" width="13.25390625" style="0" customWidth="1"/>
    <col min="6" max="6" width="12.125" style="0" customWidth="1"/>
    <col min="7" max="7" width="13.00390625" style="0" customWidth="1"/>
  </cols>
  <sheetData>
    <row r="1" spans="1:7" ht="15.75">
      <c r="A1" s="1"/>
      <c r="B1" s="145" t="s">
        <v>185</v>
      </c>
      <c r="C1" s="90"/>
      <c r="D1" s="90"/>
      <c r="E1" s="90"/>
      <c r="F1" s="90"/>
      <c r="G1" s="90"/>
    </row>
    <row r="2" spans="1:7" ht="15.75">
      <c r="A2" s="391" t="s">
        <v>699</v>
      </c>
      <c r="B2" s="413" t="s">
        <v>214</v>
      </c>
      <c r="C2" s="414"/>
      <c r="D2" s="414" t="s">
        <v>215</v>
      </c>
      <c r="E2" s="415"/>
      <c r="F2" s="1"/>
      <c r="G2" s="1"/>
    </row>
    <row r="3" spans="1:7" ht="47.25">
      <c r="A3" s="391"/>
      <c r="B3" s="127" t="s">
        <v>323</v>
      </c>
      <c r="C3" s="127" t="s">
        <v>324</v>
      </c>
      <c r="D3" s="127" t="s">
        <v>323</v>
      </c>
      <c r="E3" s="146" t="s">
        <v>324</v>
      </c>
      <c r="F3" s="1"/>
      <c r="G3" s="1"/>
    </row>
    <row r="4" spans="1:7" ht="15.75">
      <c r="A4" s="147" t="s">
        <v>113</v>
      </c>
      <c r="B4" s="148" t="s">
        <v>469</v>
      </c>
      <c r="C4" s="148" t="s">
        <v>469</v>
      </c>
      <c r="D4" s="148" t="s">
        <v>469</v>
      </c>
      <c r="E4" s="149" t="s">
        <v>469</v>
      </c>
      <c r="F4" s="1"/>
      <c r="G4" s="1"/>
    </row>
    <row r="5" spans="1:7" ht="15.75">
      <c r="A5" s="150" t="s">
        <v>47</v>
      </c>
      <c r="B5" s="148" t="s">
        <v>469</v>
      </c>
      <c r="C5" s="148" t="s">
        <v>469</v>
      </c>
      <c r="D5" s="148" t="s">
        <v>469</v>
      </c>
      <c r="E5" s="149" t="s">
        <v>469</v>
      </c>
      <c r="F5" s="1"/>
      <c r="G5" s="1"/>
    </row>
    <row r="6" spans="1:7" ht="15.75">
      <c r="A6" s="147" t="s">
        <v>283</v>
      </c>
      <c r="B6" s="148" t="s">
        <v>469</v>
      </c>
      <c r="C6" s="148" t="s">
        <v>469</v>
      </c>
      <c r="D6" s="148" t="s">
        <v>469</v>
      </c>
      <c r="E6" s="149" t="s">
        <v>469</v>
      </c>
      <c r="F6" s="151"/>
      <c r="G6" s="151"/>
    </row>
    <row r="7" spans="1:7" ht="15.75">
      <c r="A7" s="152" t="s">
        <v>835</v>
      </c>
      <c r="B7" s="148" t="s">
        <v>469</v>
      </c>
      <c r="C7" s="148" t="s">
        <v>469</v>
      </c>
      <c r="D7" s="148" t="s">
        <v>469</v>
      </c>
      <c r="E7" s="149" t="s">
        <v>469</v>
      </c>
      <c r="F7" s="151"/>
      <c r="G7" s="151"/>
    </row>
    <row r="8" spans="1:7" ht="15.75">
      <c r="A8" s="152" t="s">
        <v>53</v>
      </c>
      <c r="B8" s="148" t="s">
        <v>469</v>
      </c>
      <c r="C8" s="148" t="s">
        <v>469</v>
      </c>
      <c r="D8" s="148" t="s">
        <v>469</v>
      </c>
      <c r="E8" s="149" t="s">
        <v>469</v>
      </c>
      <c r="F8" s="151"/>
      <c r="G8" s="151"/>
    </row>
    <row r="9" spans="1:7" ht="15.75">
      <c r="A9" s="152" t="s">
        <v>48</v>
      </c>
      <c r="B9" s="148" t="s">
        <v>469</v>
      </c>
      <c r="C9" s="148" t="s">
        <v>469</v>
      </c>
      <c r="D9" s="148" t="s">
        <v>469</v>
      </c>
      <c r="E9" s="149" t="s">
        <v>469</v>
      </c>
      <c r="F9" s="151"/>
      <c r="G9" s="151"/>
    </row>
    <row r="10" spans="1:7" ht="15.75">
      <c r="A10" s="153" t="s">
        <v>836</v>
      </c>
      <c r="B10" s="148" t="s">
        <v>469</v>
      </c>
      <c r="C10" s="148" t="s">
        <v>469</v>
      </c>
      <c r="D10" s="148" t="s">
        <v>469</v>
      </c>
      <c r="E10" s="149" t="s">
        <v>469</v>
      </c>
      <c r="F10" s="151"/>
      <c r="G10" s="151"/>
    </row>
    <row r="11" spans="1:7" ht="31.5">
      <c r="A11" s="153" t="s">
        <v>282</v>
      </c>
      <c r="B11" s="148" t="s">
        <v>469</v>
      </c>
      <c r="C11" s="148" t="s">
        <v>469</v>
      </c>
      <c r="D11" s="148" t="s">
        <v>469</v>
      </c>
      <c r="E11" s="149" t="s">
        <v>469</v>
      </c>
      <c r="F11" s="151"/>
      <c r="G11" s="151"/>
    </row>
    <row r="12" spans="1:7" ht="15.75">
      <c r="A12" s="154" t="s">
        <v>281</v>
      </c>
      <c r="B12" s="148" t="s">
        <v>469</v>
      </c>
      <c r="C12" s="148" t="s">
        <v>469</v>
      </c>
      <c r="D12" s="148" t="s">
        <v>469</v>
      </c>
      <c r="E12" s="149" t="s">
        <v>469</v>
      </c>
      <c r="F12" s="151"/>
      <c r="G12" s="151"/>
    </row>
    <row r="13" spans="1:7" ht="15.75">
      <c r="A13" s="154" t="s">
        <v>49</v>
      </c>
      <c r="B13" s="148" t="s">
        <v>469</v>
      </c>
      <c r="C13" s="148" t="s">
        <v>469</v>
      </c>
      <c r="D13" s="148" t="s">
        <v>469</v>
      </c>
      <c r="E13" s="149" t="s">
        <v>469</v>
      </c>
      <c r="F13" s="151"/>
      <c r="G13" s="151"/>
    </row>
    <row r="14" spans="1:7" ht="15.75">
      <c r="A14" s="155" t="s">
        <v>50</v>
      </c>
      <c r="B14" s="148" t="s">
        <v>469</v>
      </c>
      <c r="C14" s="148" t="s">
        <v>469</v>
      </c>
      <c r="D14" s="148" t="s">
        <v>469</v>
      </c>
      <c r="E14" s="149" t="s">
        <v>469</v>
      </c>
      <c r="F14" s="151"/>
      <c r="G14" s="151"/>
    </row>
    <row r="15" spans="1:7" ht="15.75">
      <c r="A15" s="155" t="s">
        <v>463</v>
      </c>
      <c r="B15" s="354">
        <v>19468</v>
      </c>
      <c r="C15" s="354">
        <v>19377.4</v>
      </c>
      <c r="D15" s="148" t="s">
        <v>469</v>
      </c>
      <c r="E15" s="149" t="s">
        <v>469</v>
      </c>
      <c r="F15" s="151"/>
      <c r="G15" s="151"/>
    </row>
    <row r="16" spans="1:7" ht="15.75">
      <c r="A16" s="155" t="s">
        <v>51</v>
      </c>
      <c r="B16" s="342" t="s">
        <v>469</v>
      </c>
      <c r="C16" s="342" t="s">
        <v>469</v>
      </c>
      <c r="D16" s="148" t="s">
        <v>469</v>
      </c>
      <c r="E16" s="149" t="s">
        <v>469</v>
      </c>
      <c r="F16" s="156"/>
      <c r="G16" s="156"/>
    </row>
    <row r="17" spans="1:7" ht="15.75">
      <c r="A17" s="155" t="s">
        <v>52</v>
      </c>
      <c r="B17" s="148" t="s">
        <v>469</v>
      </c>
      <c r="C17" s="148" t="s">
        <v>469</v>
      </c>
      <c r="D17" s="148" t="s">
        <v>469</v>
      </c>
      <c r="E17" s="149" t="s">
        <v>469</v>
      </c>
      <c r="F17" s="151"/>
      <c r="G17" s="151"/>
    </row>
    <row r="18" spans="1:7" ht="15.75">
      <c r="A18" s="152" t="s">
        <v>139</v>
      </c>
      <c r="B18" s="148" t="s">
        <v>469</v>
      </c>
      <c r="C18" s="148" t="s">
        <v>469</v>
      </c>
      <c r="D18" s="148" t="s">
        <v>469</v>
      </c>
      <c r="E18" s="149" t="s">
        <v>469</v>
      </c>
      <c r="F18" s="151"/>
      <c r="G18" s="151"/>
    </row>
    <row r="19" spans="1:7" ht="15.75">
      <c r="A19" s="138" t="s">
        <v>140</v>
      </c>
      <c r="B19" s="148" t="s">
        <v>469</v>
      </c>
      <c r="C19" s="148" t="s">
        <v>469</v>
      </c>
      <c r="D19" s="148" t="s">
        <v>469</v>
      </c>
      <c r="E19" s="149" t="s">
        <v>469</v>
      </c>
      <c r="F19" s="151"/>
      <c r="G19" s="151"/>
    </row>
    <row r="20" spans="1:7" ht="15.75">
      <c r="A20" s="1"/>
      <c r="B20" s="1"/>
      <c r="C20" s="1"/>
      <c r="D20" s="1"/>
      <c r="E20" s="1"/>
      <c r="F20" s="1"/>
      <c r="G20" s="157" t="s">
        <v>628</v>
      </c>
    </row>
    <row r="21" spans="1:7" ht="15.75">
      <c r="A21" s="391" t="s">
        <v>779</v>
      </c>
      <c r="B21" s="416" t="s">
        <v>428</v>
      </c>
      <c r="C21" s="417"/>
      <c r="D21" s="384"/>
      <c r="E21" s="416" t="s">
        <v>429</v>
      </c>
      <c r="F21" s="417"/>
      <c r="G21" s="384"/>
    </row>
    <row r="22" spans="1:7" ht="47.25">
      <c r="A22" s="391"/>
      <c r="B22" s="92" t="s">
        <v>257</v>
      </c>
      <c r="C22" s="92" t="s">
        <v>544</v>
      </c>
      <c r="D22" s="92" t="s">
        <v>261</v>
      </c>
      <c r="E22" s="92" t="s">
        <v>257</v>
      </c>
      <c r="F22" s="92" t="s">
        <v>544</v>
      </c>
      <c r="G22" s="92" t="s">
        <v>261</v>
      </c>
    </row>
    <row r="23" spans="1:7" ht="15.75">
      <c r="A23" s="112">
        <v>1</v>
      </c>
      <c r="B23" s="136">
        <v>2</v>
      </c>
      <c r="C23" s="136">
        <v>3</v>
      </c>
      <c r="D23" s="136">
        <v>4</v>
      </c>
      <c r="E23" s="136">
        <v>5</v>
      </c>
      <c r="F23" s="136">
        <v>6</v>
      </c>
      <c r="G23" s="136">
        <v>7</v>
      </c>
    </row>
    <row r="24" spans="1:7" ht="31.5">
      <c r="A24" s="158" t="s">
        <v>184</v>
      </c>
      <c r="B24" s="159">
        <v>11547</v>
      </c>
      <c r="C24" s="148" t="s">
        <v>469</v>
      </c>
      <c r="D24" s="148" t="s">
        <v>469</v>
      </c>
      <c r="E24" s="159">
        <v>11547</v>
      </c>
      <c r="F24" s="148" t="s">
        <v>469</v>
      </c>
      <c r="G24" s="149" t="s">
        <v>469</v>
      </c>
    </row>
    <row r="25" spans="1:7" ht="15.75">
      <c r="A25" s="160" t="s">
        <v>545</v>
      </c>
      <c r="B25" s="161"/>
      <c r="C25" s="162"/>
      <c r="D25" s="162"/>
      <c r="E25" s="161"/>
      <c r="F25" s="162"/>
      <c r="G25" s="162"/>
    </row>
    <row r="26" spans="1:7" ht="15.75">
      <c r="A26" s="163" t="s">
        <v>546</v>
      </c>
      <c r="B26" s="159">
        <v>7053.8</v>
      </c>
      <c r="C26" s="148" t="s">
        <v>469</v>
      </c>
      <c r="D26" s="148" t="s">
        <v>469</v>
      </c>
      <c r="E26" s="159"/>
      <c r="F26" s="148" t="s">
        <v>469</v>
      </c>
      <c r="G26" s="149" t="s">
        <v>469</v>
      </c>
    </row>
    <row r="27" spans="1:7" ht="15.75">
      <c r="A27" s="163" t="s">
        <v>547</v>
      </c>
      <c r="B27" s="148" t="s">
        <v>469</v>
      </c>
      <c r="C27" s="148" t="s">
        <v>469</v>
      </c>
      <c r="D27" s="148" t="s">
        <v>469</v>
      </c>
      <c r="E27" s="148" t="s">
        <v>469</v>
      </c>
      <c r="F27" s="148" t="s">
        <v>469</v>
      </c>
      <c r="G27" s="149" t="s">
        <v>469</v>
      </c>
    </row>
    <row r="28" spans="1:7" ht="15.75">
      <c r="A28" s="163" t="s">
        <v>536</v>
      </c>
      <c r="B28" s="148" t="s">
        <v>469</v>
      </c>
      <c r="C28" s="148" t="s">
        <v>469</v>
      </c>
      <c r="D28" s="148" t="s">
        <v>469</v>
      </c>
      <c r="E28" s="148" t="s">
        <v>469</v>
      </c>
      <c r="F28" s="148" t="s">
        <v>469</v>
      </c>
      <c r="G28" s="149" t="s">
        <v>469</v>
      </c>
    </row>
    <row r="29" spans="1:7" ht="47.25">
      <c r="A29" s="164" t="s">
        <v>440</v>
      </c>
      <c r="B29" s="148" t="s">
        <v>469</v>
      </c>
      <c r="C29" s="148" t="s">
        <v>469</v>
      </c>
      <c r="D29" s="148" t="s">
        <v>469</v>
      </c>
      <c r="E29" s="148" t="s">
        <v>469</v>
      </c>
      <c r="F29" s="148" t="s">
        <v>469</v>
      </c>
      <c r="G29" s="149" t="s">
        <v>469</v>
      </c>
    </row>
    <row r="30" spans="1:7" ht="47.25">
      <c r="A30" s="164" t="s">
        <v>441</v>
      </c>
      <c r="B30" s="148" t="s">
        <v>469</v>
      </c>
      <c r="C30" s="148" t="s">
        <v>469</v>
      </c>
      <c r="D30" s="148" t="s">
        <v>469</v>
      </c>
      <c r="E30" s="148" t="s">
        <v>469</v>
      </c>
      <c r="F30" s="148" t="s">
        <v>469</v>
      </c>
      <c r="G30" s="149" t="s">
        <v>469</v>
      </c>
    </row>
    <row r="31" spans="1:7" ht="15.75">
      <c r="A31" s="158" t="s">
        <v>700</v>
      </c>
      <c r="B31" s="107"/>
      <c r="C31" s="107"/>
      <c r="D31" s="107"/>
      <c r="E31" s="107"/>
      <c r="F31" s="107"/>
      <c r="G31" s="107"/>
    </row>
    <row r="32" spans="1:7" ht="31.5">
      <c r="A32" s="158" t="s">
        <v>189</v>
      </c>
      <c r="B32" s="165">
        <v>2509.13</v>
      </c>
      <c r="C32" s="149" t="s">
        <v>469</v>
      </c>
      <c r="D32" s="149" t="s">
        <v>469</v>
      </c>
      <c r="E32" s="165">
        <v>2258.89</v>
      </c>
      <c r="F32" s="149" t="s">
        <v>469</v>
      </c>
      <c r="G32" s="149" t="s">
        <v>469</v>
      </c>
    </row>
    <row r="33" spans="1:7" ht="15.75">
      <c r="A33" s="158" t="s">
        <v>701</v>
      </c>
      <c r="B33" s="165">
        <v>1285.25</v>
      </c>
      <c r="C33" s="149" t="s">
        <v>469</v>
      </c>
      <c r="D33" s="149" t="s">
        <v>469</v>
      </c>
      <c r="E33" s="165">
        <v>1485.02</v>
      </c>
      <c r="F33" s="149" t="s">
        <v>469</v>
      </c>
      <c r="G33" s="149" t="s">
        <v>469</v>
      </c>
    </row>
    <row r="34" spans="1:7" ht="15.75">
      <c r="A34" s="166" t="s">
        <v>116</v>
      </c>
      <c r="B34" s="167"/>
      <c r="C34" s="107"/>
      <c r="D34" s="107"/>
      <c r="E34" s="167"/>
      <c r="F34" s="107"/>
      <c r="G34" s="107"/>
    </row>
    <row r="35" spans="1:7" ht="31.5">
      <c r="A35" s="166" t="s">
        <v>702</v>
      </c>
      <c r="B35" s="165">
        <v>787</v>
      </c>
      <c r="C35" s="149" t="s">
        <v>469</v>
      </c>
      <c r="D35" s="149" t="s">
        <v>469</v>
      </c>
      <c r="E35" s="165">
        <v>839.57</v>
      </c>
      <c r="F35" s="149" t="s">
        <v>469</v>
      </c>
      <c r="G35" s="149" t="s">
        <v>469</v>
      </c>
    </row>
    <row r="36" spans="1:7" ht="15.75">
      <c r="A36" s="164" t="s">
        <v>190</v>
      </c>
      <c r="B36" s="167"/>
      <c r="C36" s="107"/>
      <c r="D36" s="107"/>
      <c r="E36" s="167"/>
      <c r="F36" s="107"/>
      <c r="G36" s="107"/>
    </row>
    <row r="37" spans="1:7" ht="47.25">
      <c r="A37" s="164" t="s">
        <v>191</v>
      </c>
      <c r="B37" s="165">
        <v>264.5</v>
      </c>
      <c r="C37" s="149" t="s">
        <v>469</v>
      </c>
      <c r="D37" s="149" t="s">
        <v>469</v>
      </c>
      <c r="E37" s="165">
        <v>267.34</v>
      </c>
      <c r="F37" s="149" t="s">
        <v>469</v>
      </c>
      <c r="G37" s="149" t="s">
        <v>469</v>
      </c>
    </row>
    <row r="38" spans="1:7" ht="47.25">
      <c r="A38" s="164" t="s">
        <v>237</v>
      </c>
      <c r="B38" s="165">
        <v>86.2</v>
      </c>
      <c r="C38" s="149" t="s">
        <v>469</v>
      </c>
      <c r="D38" s="149" t="s">
        <v>469</v>
      </c>
      <c r="E38" s="165">
        <v>89.6</v>
      </c>
      <c r="F38" s="149" t="s">
        <v>469</v>
      </c>
      <c r="G38" s="149" t="s">
        <v>469</v>
      </c>
    </row>
    <row r="39" spans="1:7" ht="15.75">
      <c r="A39" s="164" t="s">
        <v>238</v>
      </c>
      <c r="B39" s="165">
        <v>261.2</v>
      </c>
      <c r="C39" s="149" t="s">
        <v>469</v>
      </c>
      <c r="D39" s="149" t="s">
        <v>469</v>
      </c>
      <c r="E39" s="165">
        <v>261.2</v>
      </c>
      <c r="F39" s="149" t="s">
        <v>469</v>
      </c>
      <c r="G39" s="149" t="s">
        <v>469</v>
      </c>
    </row>
    <row r="40" spans="1:7" ht="15.75">
      <c r="A40" s="168" t="s">
        <v>190</v>
      </c>
      <c r="B40" s="107"/>
      <c r="C40" s="107"/>
      <c r="D40" s="107"/>
      <c r="E40" s="107"/>
      <c r="F40" s="107"/>
      <c r="G40" s="107"/>
    </row>
    <row r="41" spans="1:7" ht="31.5">
      <c r="A41" s="168" t="s">
        <v>548</v>
      </c>
      <c r="B41" s="149" t="s">
        <v>469</v>
      </c>
      <c r="C41" s="149" t="s">
        <v>469</v>
      </c>
      <c r="D41" s="149" t="s">
        <v>469</v>
      </c>
      <c r="E41" s="149" t="s">
        <v>469</v>
      </c>
      <c r="F41" s="149" t="s">
        <v>469</v>
      </c>
      <c r="G41" s="149" t="s">
        <v>469</v>
      </c>
    </row>
    <row r="42" spans="1:7" ht="31.5">
      <c r="A42" s="168" t="s">
        <v>326</v>
      </c>
      <c r="B42" s="165">
        <v>79.68</v>
      </c>
      <c r="C42" s="149" t="s">
        <v>469</v>
      </c>
      <c r="D42" s="149" t="s">
        <v>469</v>
      </c>
      <c r="E42" s="165">
        <v>79.68</v>
      </c>
      <c r="F42" s="149" t="s">
        <v>469</v>
      </c>
      <c r="G42" s="149" t="s">
        <v>469</v>
      </c>
    </row>
    <row r="43" spans="1:7" ht="31.5">
      <c r="A43" s="168" t="s">
        <v>327</v>
      </c>
      <c r="B43" s="165">
        <v>181.2</v>
      </c>
      <c r="C43" s="149" t="s">
        <v>469</v>
      </c>
      <c r="D43" s="149" t="s">
        <v>469</v>
      </c>
      <c r="E43" s="165">
        <v>181.2</v>
      </c>
      <c r="F43" s="149" t="s">
        <v>469</v>
      </c>
      <c r="G43" s="149" t="s">
        <v>469</v>
      </c>
    </row>
    <row r="44" spans="1:7" ht="31.5">
      <c r="A44" s="166" t="s">
        <v>703</v>
      </c>
      <c r="B44" s="165">
        <v>498.25</v>
      </c>
      <c r="C44" s="149" t="s">
        <v>469</v>
      </c>
      <c r="D44" s="149" t="s">
        <v>469</v>
      </c>
      <c r="E44" s="165">
        <v>645.45</v>
      </c>
      <c r="F44" s="149" t="s">
        <v>469</v>
      </c>
      <c r="G44" s="149" t="s">
        <v>469</v>
      </c>
    </row>
    <row r="45" spans="1:7" ht="15.75">
      <c r="A45" s="164" t="s">
        <v>190</v>
      </c>
      <c r="B45" s="167"/>
      <c r="C45" s="107"/>
      <c r="D45" s="107"/>
      <c r="E45" s="167"/>
      <c r="F45" s="107"/>
      <c r="G45" s="107"/>
    </row>
    <row r="46" spans="1:7" ht="47.25">
      <c r="A46" s="164" t="s">
        <v>191</v>
      </c>
      <c r="B46" s="165">
        <v>384.6</v>
      </c>
      <c r="C46" s="149" t="s">
        <v>469</v>
      </c>
      <c r="D46" s="149" t="s">
        <v>469</v>
      </c>
      <c r="E46" s="165">
        <v>444.94</v>
      </c>
      <c r="F46" s="149" t="s">
        <v>469</v>
      </c>
      <c r="G46" s="149" t="s">
        <v>469</v>
      </c>
    </row>
    <row r="47" spans="1:7" ht="30.75" customHeight="1">
      <c r="A47" s="164" t="s">
        <v>237</v>
      </c>
      <c r="B47" s="149" t="s">
        <v>469</v>
      </c>
      <c r="C47" s="149" t="s">
        <v>469</v>
      </c>
      <c r="D47" s="149" t="s">
        <v>469</v>
      </c>
      <c r="E47" s="149" t="s">
        <v>469</v>
      </c>
      <c r="F47" s="149" t="s">
        <v>469</v>
      </c>
      <c r="G47" s="149" t="s">
        <v>469</v>
      </c>
    </row>
    <row r="48" spans="1:7" ht="15.75">
      <c r="A48" s="164" t="s">
        <v>238</v>
      </c>
      <c r="B48" s="149" t="s">
        <v>469</v>
      </c>
      <c r="C48" s="149" t="s">
        <v>469</v>
      </c>
      <c r="D48" s="149" t="s">
        <v>469</v>
      </c>
      <c r="E48" s="149" t="s">
        <v>469</v>
      </c>
      <c r="F48" s="149" t="s">
        <v>469</v>
      </c>
      <c r="G48" s="149" t="s">
        <v>469</v>
      </c>
    </row>
    <row r="49" spans="1:7" ht="15.75">
      <c r="A49" s="168" t="s">
        <v>190</v>
      </c>
      <c r="B49" s="107"/>
      <c r="C49" s="107"/>
      <c r="D49" s="107"/>
      <c r="E49" s="107"/>
      <c r="F49" s="107"/>
      <c r="G49" s="107"/>
    </row>
    <row r="50" spans="1:7" ht="47.25">
      <c r="A50" s="168" t="s">
        <v>704</v>
      </c>
      <c r="B50" s="149" t="s">
        <v>469</v>
      </c>
      <c r="C50" s="149" t="s">
        <v>469</v>
      </c>
      <c r="D50" s="149" t="s">
        <v>469</v>
      </c>
      <c r="E50" s="149" t="s">
        <v>469</v>
      </c>
      <c r="F50" s="149" t="s">
        <v>469</v>
      </c>
      <c r="G50" s="149" t="s">
        <v>469</v>
      </c>
    </row>
    <row r="51" spans="1:7" ht="15.75">
      <c r="A51" s="168" t="s">
        <v>69</v>
      </c>
      <c r="B51" s="149" t="s">
        <v>469</v>
      </c>
      <c r="C51" s="149" t="s">
        <v>469</v>
      </c>
      <c r="D51" s="149" t="s">
        <v>469</v>
      </c>
      <c r="E51" s="149" t="s">
        <v>469</v>
      </c>
      <c r="F51" s="149" t="s">
        <v>469</v>
      </c>
      <c r="G51" s="149" t="s">
        <v>469</v>
      </c>
    </row>
    <row r="52" spans="1:7" ht="31.5">
      <c r="A52" s="168" t="s">
        <v>326</v>
      </c>
      <c r="B52" s="149" t="s">
        <v>469</v>
      </c>
      <c r="C52" s="149" t="s">
        <v>469</v>
      </c>
      <c r="D52" s="149" t="s">
        <v>469</v>
      </c>
      <c r="E52" s="149" t="s">
        <v>469</v>
      </c>
      <c r="F52" s="149" t="s">
        <v>469</v>
      </c>
      <c r="G52" s="149" t="s">
        <v>469</v>
      </c>
    </row>
    <row r="53" spans="1:7" ht="31.5">
      <c r="A53" s="158" t="s">
        <v>516</v>
      </c>
      <c r="B53" s="165">
        <v>586.3</v>
      </c>
      <c r="C53" s="149" t="s">
        <v>469</v>
      </c>
      <c r="D53" s="149" t="s">
        <v>469</v>
      </c>
      <c r="E53" s="165">
        <v>589.73</v>
      </c>
      <c r="F53" s="149" t="s">
        <v>469</v>
      </c>
      <c r="G53" s="149" t="s">
        <v>469</v>
      </c>
    </row>
    <row r="54" spans="1:7" ht="15.75">
      <c r="A54" s="158" t="s">
        <v>517</v>
      </c>
      <c r="B54" s="165">
        <v>5739.09</v>
      </c>
      <c r="C54" s="149" t="s">
        <v>469</v>
      </c>
      <c r="D54" s="149" t="s">
        <v>469</v>
      </c>
      <c r="E54" s="165">
        <v>5672.47</v>
      </c>
      <c r="F54" s="149" t="s">
        <v>469</v>
      </c>
      <c r="G54" s="149" t="s">
        <v>469</v>
      </c>
    </row>
    <row r="55" spans="1:7" ht="15.75">
      <c r="A55" s="158" t="s">
        <v>518</v>
      </c>
      <c r="B55" s="165">
        <v>606.1</v>
      </c>
      <c r="C55" s="149" t="s">
        <v>469</v>
      </c>
      <c r="D55" s="149" t="s">
        <v>469</v>
      </c>
      <c r="E55" s="165">
        <v>640</v>
      </c>
      <c r="F55" s="149" t="s">
        <v>469</v>
      </c>
      <c r="G55" s="149" t="s">
        <v>469</v>
      </c>
    </row>
    <row r="56" spans="1:7" ht="15.75">
      <c r="A56" s="158" t="s">
        <v>519</v>
      </c>
      <c r="B56" s="165">
        <v>43.4</v>
      </c>
      <c r="C56" s="149" t="s">
        <v>469</v>
      </c>
      <c r="D56" s="149" t="s">
        <v>469</v>
      </c>
      <c r="E56" s="165">
        <v>38.46</v>
      </c>
      <c r="F56" s="149" t="s">
        <v>469</v>
      </c>
      <c r="G56" s="149" t="s">
        <v>469</v>
      </c>
    </row>
    <row r="57" spans="1:7" ht="47.25">
      <c r="A57" s="158" t="s">
        <v>520</v>
      </c>
      <c r="B57" s="149" t="s">
        <v>469</v>
      </c>
      <c r="C57" s="149" t="s">
        <v>469</v>
      </c>
      <c r="D57" s="149" t="s">
        <v>469</v>
      </c>
      <c r="E57" s="149" t="s">
        <v>469</v>
      </c>
      <c r="F57" s="149" t="s">
        <v>469</v>
      </c>
      <c r="G57" s="149" t="s">
        <v>469</v>
      </c>
    </row>
    <row r="58" spans="1:7" ht="15.75">
      <c r="A58" s="169"/>
      <c r="B58" s="170"/>
      <c r="C58" s="170"/>
      <c r="D58" s="170"/>
      <c r="E58" s="170"/>
      <c r="F58" s="170"/>
      <c r="G58" s="170"/>
    </row>
    <row r="59" spans="1:7" ht="47.25">
      <c r="A59" s="171" t="s">
        <v>705</v>
      </c>
      <c r="B59" s="92" t="s">
        <v>67</v>
      </c>
      <c r="C59" s="127" t="s">
        <v>662</v>
      </c>
      <c r="D59" s="146" t="s">
        <v>657</v>
      </c>
      <c r="E59" s="102"/>
      <c r="F59" s="102"/>
      <c r="G59" s="102"/>
    </row>
    <row r="60" spans="1:7" ht="15.75">
      <c r="A60" s="158" t="s">
        <v>54</v>
      </c>
      <c r="B60" s="172" t="s">
        <v>27</v>
      </c>
      <c r="C60" s="149" t="s">
        <v>469</v>
      </c>
      <c r="D60" s="149" t="s">
        <v>469</v>
      </c>
      <c r="E60" s="102"/>
      <c r="F60" s="1"/>
      <c r="G60" s="1"/>
    </row>
    <row r="61" spans="1:7" ht="15.75">
      <c r="A61" s="158" t="s">
        <v>419</v>
      </c>
      <c r="B61" s="172" t="s">
        <v>27</v>
      </c>
      <c r="C61" s="149" t="s">
        <v>469</v>
      </c>
      <c r="D61" s="149" t="s">
        <v>469</v>
      </c>
      <c r="E61" s="102"/>
      <c r="F61" s="1"/>
      <c r="G61" s="1"/>
    </row>
    <row r="62" spans="1:7" ht="15.75">
      <c r="A62" s="158" t="s">
        <v>55</v>
      </c>
      <c r="B62" s="172" t="s">
        <v>284</v>
      </c>
      <c r="C62" s="149" t="s">
        <v>469</v>
      </c>
      <c r="D62" s="149" t="s">
        <v>469</v>
      </c>
      <c r="E62" s="102"/>
      <c r="F62" s="1"/>
      <c r="G62" s="1"/>
    </row>
    <row r="63" spans="1:7" ht="15.75">
      <c r="A63" s="158" t="s">
        <v>56</v>
      </c>
      <c r="B63" s="172" t="s">
        <v>284</v>
      </c>
      <c r="C63" s="149" t="s">
        <v>469</v>
      </c>
      <c r="D63" s="149" t="s">
        <v>469</v>
      </c>
      <c r="E63" s="102"/>
      <c r="F63" s="1"/>
      <c r="G63" s="1"/>
    </row>
    <row r="64" spans="1:5" ht="15.75">
      <c r="A64" s="1"/>
      <c r="B64" s="1"/>
      <c r="C64" s="1"/>
      <c r="D64" s="1"/>
      <c r="E64" s="1"/>
    </row>
    <row r="65" spans="1:5" ht="15.75">
      <c r="A65" s="171" t="s">
        <v>706</v>
      </c>
      <c r="B65" s="413" t="s">
        <v>245</v>
      </c>
      <c r="C65" s="413"/>
      <c r="D65" s="413"/>
      <c r="E65" s="413"/>
    </row>
    <row r="66" spans="1:5" ht="31.5">
      <c r="A66" s="173" t="s">
        <v>104</v>
      </c>
      <c r="B66" s="413" t="s">
        <v>70</v>
      </c>
      <c r="C66" s="413"/>
      <c r="D66" s="414" t="s">
        <v>707</v>
      </c>
      <c r="E66" s="415"/>
    </row>
    <row r="67" spans="1:5" ht="31.5">
      <c r="A67" s="174" t="s">
        <v>451</v>
      </c>
      <c r="B67" s="411" t="s">
        <v>469</v>
      </c>
      <c r="C67" s="412"/>
      <c r="D67" s="385">
        <v>17.3</v>
      </c>
      <c r="E67" s="374"/>
    </row>
    <row r="68" spans="1:5" ht="15.75">
      <c r="A68" s="174" t="s">
        <v>461</v>
      </c>
      <c r="B68" s="411" t="s">
        <v>469</v>
      </c>
      <c r="C68" s="412"/>
      <c r="D68" s="385">
        <v>3</v>
      </c>
      <c r="E68" s="374"/>
    </row>
    <row r="69" spans="1:5" ht="15.75">
      <c r="A69" s="174" t="s">
        <v>462</v>
      </c>
      <c r="B69" s="411" t="s">
        <v>469</v>
      </c>
      <c r="C69" s="412"/>
      <c r="D69" s="385">
        <v>1.6</v>
      </c>
      <c r="E69" s="374"/>
    </row>
    <row r="70" spans="1:5" ht="15.75">
      <c r="A70" s="175"/>
      <c r="B70" s="411" t="s">
        <v>469</v>
      </c>
      <c r="C70" s="412"/>
      <c r="D70" s="411" t="s">
        <v>469</v>
      </c>
      <c r="E70" s="412"/>
    </row>
    <row r="71" spans="1:5" ht="15.75">
      <c r="A71" s="175"/>
      <c r="B71" s="411" t="s">
        <v>469</v>
      </c>
      <c r="C71" s="412"/>
      <c r="D71" s="411" t="s">
        <v>469</v>
      </c>
      <c r="E71" s="412"/>
    </row>
    <row r="72" spans="1:5" ht="15.75">
      <c r="A72" s="175"/>
      <c r="B72" s="411" t="s">
        <v>469</v>
      </c>
      <c r="C72" s="412"/>
      <c r="D72" s="411" t="s">
        <v>469</v>
      </c>
      <c r="E72" s="412"/>
    </row>
    <row r="73" spans="1:5" ht="15.75">
      <c r="A73" s="175"/>
      <c r="B73" s="411" t="s">
        <v>469</v>
      </c>
      <c r="C73" s="412"/>
      <c r="D73" s="411" t="s">
        <v>469</v>
      </c>
      <c r="E73" s="412"/>
    </row>
    <row r="74" spans="1:5" ht="15.75">
      <c r="A74" s="175"/>
      <c r="B74" s="411" t="s">
        <v>469</v>
      </c>
      <c r="C74" s="412"/>
      <c r="D74" s="411" t="s">
        <v>469</v>
      </c>
      <c r="E74" s="412"/>
    </row>
    <row r="75" spans="1:5" ht="15.75">
      <c r="A75" s="175"/>
      <c r="B75" s="411" t="s">
        <v>469</v>
      </c>
      <c r="C75" s="412"/>
      <c r="D75" s="411" t="s">
        <v>469</v>
      </c>
      <c r="E75" s="412"/>
    </row>
    <row r="76" spans="1:5" ht="15.75">
      <c r="A76" s="175"/>
      <c r="B76" s="411" t="s">
        <v>469</v>
      </c>
      <c r="C76" s="412"/>
      <c r="D76" s="411" t="s">
        <v>469</v>
      </c>
      <c r="E76" s="412"/>
    </row>
    <row r="77" spans="1:5" ht="15.75">
      <c r="A77" s="1"/>
      <c r="B77" s="1"/>
      <c r="C77" s="1"/>
      <c r="D77" s="1"/>
      <c r="E77" s="1"/>
    </row>
    <row r="78" spans="1:5" ht="31.5">
      <c r="A78" s="176" t="s">
        <v>522</v>
      </c>
      <c r="B78" s="177" t="s">
        <v>67</v>
      </c>
      <c r="C78" s="177" t="s">
        <v>708</v>
      </c>
      <c r="D78" s="178"/>
      <c r="E78" s="1"/>
    </row>
    <row r="79" spans="1:5" ht="31.5">
      <c r="A79" s="179" t="s">
        <v>28</v>
      </c>
      <c r="B79" s="180" t="s">
        <v>285</v>
      </c>
      <c r="C79" s="355">
        <v>0.789982</v>
      </c>
      <c r="D79" s="156"/>
      <c r="E79" s="1"/>
    </row>
    <row r="80" spans="1:7" ht="15.75">
      <c r="A80" s="182" t="s">
        <v>260</v>
      </c>
      <c r="B80" s="180" t="s">
        <v>285</v>
      </c>
      <c r="C80" s="355">
        <v>0.748384</v>
      </c>
      <c r="D80" s="156"/>
      <c r="E80" s="1"/>
      <c r="F80" s="1"/>
      <c r="G80" s="1"/>
    </row>
    <row r="81" spans="1:7" ht="15.75">
      <c r="A81" s="182" t="s">
        <v>63</v>
      </c>
      <c r="B81" s="180" t="s">
        <v>285</v>
      </c>
      <c r="C81" s="183" t="s">
        <v>469</v>
      </c>
      <c r="D81" s="156"/>
      <c r="E81" s="1"/>
      <c r="F81" s="1"/>
      <c r="G81" s="1"/>
    </row>
    <row r="82" spans="1:7" ht="31.5">
      <c r="A82" s="130" t="s">
        <v>29</v>
      </c>
      <c r="B82" s="180" t="s">
        <v>285</v>
      </c>
      <c r="C82" s="183" t="s">
        <v>469</v>
      </c>
      <c r="D82" s="156"/>
      <c r="E82" s="1"/>
      <c r="F82" s="1"/>
      <c r="G82" s="1"/>
    </row>
    <row r="83" spans="1:7" ht="15.75">
      <c r="A83" s="184"/>
      <c r="B83" s="185"/>
      <c r="C83" s="156"/>
      <c r="D83" s="156"/>
      <c r="E83" s="156"/>
      <c r="F83" s="156"/>
      <c r="G83" s="156"/>
    </row>
    <row r="84" spans="1:7" ht="15.75">
      <c r="A84" s="156"/>
      <c r="B84" s="156"/>
      <c r="C84" s="156"/>
      <c r="D84" s="156"/>
      <c r="E84" s="156"/>
      <c r="F84" s="156"/>
      <c r="G84" s="156"/>
    </row>
    <row r="85" spans="1:7" ht="47.25">
      <c r="A85" s="63" t="s">
        <v>709</v>
      </c>
      <c r="B85" s="177" t="s">
        <v>67</v>
      </c>
      <c r="C85" s="177" t="s">
        <v>710</v>
      </c>
      <c r="D85" s="146" t="s">
        <v>657</v>
      </c>
      <c r="E85" s="102"/>
      <c r="F85" s="102"/>
      <c r="G85" s="102"/>
    </row>
    <row r="86" spans="1:7" ht="31.5">
      <c r="A86" s="158" t="s">
        <v>30</v>
      </c>
      <c r="B86" s="172" t="s">
        <v>817</v>
      </c>
      <c r="C86" s="44">
        <v>0</v>
      </c>
      <c r="D86" s="44">
        <v>0</v>
      </c>
      <c r="E86" s="102"/>
      <c r="F86" s="102"/>
      <c r="G86" s="102"/>
    </row>
    <row r="87" spans="1:7" ht="15.75">
      <c r="A87" s="163" t="s">
        <v>116</v>
      </c>
      <c r="B87" s="106"/>
      <c r="C87" s="40"/>
      <c r="D87" s="40"/>
      <c r="E87" s="186"/>
      <c r="F87" s="186"/>
      <c r="G87" s="186"/>
    </row>
    <row r="88" spans="1:7" ht="126">
      <c r="A88" s="158" t="s">
        <v>246</v>
      </c>
      <c r="B88" s="172" t="s">
        <v>817</v>
      </c>
      <c r="C88" s="38" t="s">
        <v>469</v>
      </c>
      <c r="D88" s="38" t="s">
        <v>469</v>
      </c>
      <c r="E88" s="187"/>
      <c r="F88" s="187"/>
      <c r="G88" s="187"/>
    </row>
    <row r="89" spans="1:7" ht="15.75">
      <c r="A89" s="188" t="s">
        <v>442</v>
      </c>
      <c r="B89" s="172"/>
      <c r="C89" s="40"/>
      <c r="D89" s="40"/>
      <c r="E89" s="187"/>
      <c r="F89" s="187"/>
      <c r="G89" s="187"/>
    </row>
    <row r="90" spans="1:7" ht="31.5">
      <c r="A90" s="188" t="s">
        <v>32</v>
      </c>
      <c r="B90" s="172" t="s">
        <v>817</v>
      </c>
      <c r="C90" s="38" t="s">
        <v>469</v>
      </c>
      <c r="D90" s="38" t="s">
        <v>469</v>
      </c>
      <c r="E90" s="187"/>
      <c r="F90" s="187"/>
      <c r="G90" s="187"/>
    </row>
    <row r="91" spans="1:7" ht="47.25">
      <c r="A91" s="188" t="s">
        <v>33</v>
      </c>
      <c r="B91" s="172" t="s">
        <v>817</v>
      </c>
      <c r="C91" s="38" t="s">
        <v>469</v>
      </c>
      <c r="D91" s="38" t="s">
        <v>469</v>
      </c>
      <c r="E91" s="187"/>
      <c r="F91" s="187"/>
      <c r="G91" s="187"/>
    </row>
    <row r="92" spans="1:7" ht="15.75">
      <c r="A92" s="188" t="s">
        <v>420</v>
      </c>
      <c r="B92" s="172" t="s">
        <v>817</v>
      </c>
      <c r="C92" s="38" t="s">
        <v>469</v>
      </c>
      <c r="D92" s="38" t="s">
        <v>469</v>
      </c>
      <c r="E92" s="187"/>
      <c r="F92" s="187"/>
      <c r="G92" s="187"/>
    </row>
    <row r="93" spans="1:7" ht="47.25">
      <c r="A93" s="188" t="s">
        <v>34</v>
      </c>
      <c r="B93" s="172" t="s">
        <v>817</v>
      </c>
      <c r="C93" s="44">
        <v>0</v>
      </c>
      <c r="D93" s="44">
        <v>0</v>
      </c>
      <c r="E93" s="187"/>
      <c r="F93" s="187"/>
      <c r="G93" s="187"/>
    </row>
    <row r="94" spans="1:7" ht="47.25">
      <c r="A94" s="158" t="s">
        <v>31</v>
      </c>
      <c r="B94" s="172" t="s">
        <v>817</v>
      </c>
      <c r="C94" s="306">
        <v>11</v>
      </c>
      <c r="D94" s="306">
        <v>15</v>
      </c>
      <c r="E94" s="187"/>
      <c r="F94" s="187"/>
      <c r="G94" s="187"/>
    </row>
    <row r="95" spans="1:7" ht="15.75">
      <c r="A95" s="158" t="s">
        <v>43</v>
      </c>
      <c r="B95" s="172" t="s">
        <v>464</v>
      </c>
      <c r="C95" s="306">
        <v>34.366</v>
      </c>
      <c r="D95" s="306">
        <v>26.275</v>
      </c>
      <c r="E95" s="187"/>
      <c r="F95" s="187"/>
      <c r="G95" s="187"/>
    </row>
    <row r="96" spans="1:7" ht="15.75">
      <c r="A96" s="160" t="s">
        <v>116</v>
      </c>
      <c r="B96" s="106"/>
      <c r="C96" s="40"/>
      <c r="D96" s="40"/>
      <c r="E96" s="186"/>
      <c r="F96" s="186"/>
      <c r="G96" s="186"/>
    </row>
    <row r="97" spans="1:7" ht="15.75">
      <c r="A97" s="160" t="s">
        <v>309</v>
      </c>
      <c r="B97" s="172" t="s">
        <v>464</v>
      </c>
      <c r="C97" s="189" t="s">
        <v>469</v>
      </c>
      <c r="D97" s="189" t="s">
        <v>469</v>
      </c>
      <c r="E97" s="187"/>
      <c r="F97" s="187"/>
      <c r="G97" s="187"/>
    </row>
    <row r="98" spans="1:7" ht="15.75">
      <c r="A98" s="160" t="s">
        <v>310</v>
      </c>
      <c r="B98" s="172" t="s">
        <v>464</v>
      </c>
      <c r="C98" s="306">
        <v>34.366</v>
      </c>
      <c r="D98" s="306">
        <v>26.275</v>
      </c>
      <c r="E98" s="102"/>
      <c r="F98" s="102"/>
      <c r="G98" s="102"/>
    </row>
    <row r="99" spans="1:7" ht="31.5">
      <c r="A99" s="160" t="s">
        <v>421</v>
      </c>
      <c r="B99" s="172" t="s">
        <v>464</v>
      </c>
      <c r="C99" s="38" t="s">
        <v>469</v>
      </c>
      <c r="D99" s="38" t="s">
        <v>469</v>
      </c>
      <c r="E99" s="102"/>
      <c r="F99" s="102"/>
      <c r="G99" s="102"/>
    </row>
  </sheetData>
  <sheetProtection/>
  <mergeCells count="29">
    <mergeCell ref="B66:C66"/>
    <mergeCell ref="B67:C67"/>
    <mergeCell ref="D68:E68"/>
    <mergeCell ref="D69:E69"/>
    <mergeCell ref="D67:E67"/>
    <mergeCell ref="D66:E66"/>
    <mergeCell ref="B68:C68"/>
    <mergeCell ref="A2:A3"/>
    <mergeCell ref="B2:C2"/>
    <mergeCell ref="D2:E2"/>
    <mergeCell ref="B65:E65"/>
    <mergeCell ref="A21:A22"/>
    <mergeCell ref="B21:D21"/>
    <mergeCell ref="E21:G21"/>
    <mergeCell ref="B70:C70"/>
    <mergeCell ref="B71:C71"/>
    <mergeCell ref="B69:C69"/>
    <mergeCell ref="D71:E71"/>
    <mergeCell ref="D70:E70"/>
    <mergeCell ref="D72:E72"/>
    <mergeCell ref="B72:C72"/>
    <mergeCell ref="D76:E76"/>
    <mergeCell ref="B76:C76"/>
    <mergeCell ref="D73:E73"/>
    <mergeCell ref="D75:E75"/>
    <mergeCell ref="B74:C74"/>
    <mergeCell ref="D74:E74"/>
    <mergeCell ref="B75:C75"/>
    <mergeCell ref="B73:C73"/>
  </mergeCells>
  <printOptions/>
  <pageMargins left="0.81" right="0.16" top="0.61" bottom="0.27" header="0.23" footer="0.21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60" workbookViewId="0" topLeftCell="A1">
      <selection activeCell="B29" sqref="B29"/>
    </sheetView>
  </sheetViews>
  <sheetFormatPr defaultColWidth="9.00390625" defaultRowHeight="12.75"/>
  <cols>
    <col min="1" max="1" width="58.75390625" style="0" customWidth="1"/>
    <col min="2" max="2" width="12.25390625" style="0" customWidth="1"/>
    <col min="3" max="3" width="15.875" style="0" customWidth="1"/>
  </cols>
  <sheetData>
    <row r="1" spans="1:3" ht="15.75">
      <c r="A1" s="375" t="s">
        <v>333</v>
      </c>
      <c r="B1" s="376"/>
      <c r="C1" s="376"/>
    </row>
    <row r="2" spans="1:3" ht="63">
      <c r="A2" s="176" t="s">
        <v>522</v>
      </c>
      <c r="B2" s="177" t="s">
        <v>423</v>
      </c>
      <c r="C2" s="274" t="s">
        <v>792</v>
      </c>
    </row>
    <row r="3" spans="1:3" ht="47.25">
      <c r="A3" s="275" t="s">
        <v>329</v>
      </c>
      <c r="B3" s="181">
        <v>25528.157</v>
      </c>
      <c r="C3" s="181">
        <v>119</v>
      </c>
    </row>
    <row r="4" spans="1:3" ht="15.75">
      <c r="A4" s="276" t="s">
        <v>549</v>
      </c>
      <c r="B4" s="256"/>
      <c r="C4" s="256"/>
    </row>
    <row r="5" spans="1:3" ht="15.75">
      <c r="A5" s="275" t="s">
        <v>711</v>
      </c>
      <c r="B5" s="183" t="s">
        <v>467</v>
      </c>
      <c r="C5" s="183" t="s">
        <v>467</v>
      </c>
    </row>
    <row r="6" spans="1:3" ht="15.75">
      <c r="A6" s="275" t="s">
        <v>712</v>
      </c>
      <c r="B6" s="181">
        <v>24999.794</v>
      </c>
      <c r="C6" s="181">
        <v>119.6</v>
      </c>
    </row>
    <row r="7" spans="1:3" ht="31.5">
      <c r="A7" s="275" t="s">
        <v>713</v>
      </c>
      <c r="B7" s="181">
        <v>1.593</v>
      </c>
      <c r="C7" s="181">
        <v>31.6</v>
      </c>
    </row>
    <row r="8" spans="1:3" ht="15.75">
      <c r="A8" s="275" t="s">
        <v>714</v>
      </c>
      <c r="B8" s="277">
        <v>388.179</v>
      </c>
      <c r="C8" s="181">
        <v>93</v>
      </c>
    </row>
    <row r="9" spans="1:3" ht="15.75">
      <c r="A9" s="275" t="s">
        <v>715</v>
      </c>
      <c r="B9" s="183" t="s">
        <v>467</v>
      </c>
      <c r="C9" s="183" t="s">
        <v>467</v>
      </c>
    </row>
    <row r="10" spans="1:3" ht="15.75">
      <c r="A10" s="275" t="s">
        <v>716</v>
      </c>
      <c r="B10" s="181">
        <v>75.954</v>
      </c>
      <c r="C10" s="181">
        <v>111.1</v>
      </c>
    </row>
    <row r="11" spans="1:3" ht="31.5">
      <c r="A11" s="275" t="s">
        <v>550</v>
      </c>
      <c r="B11" s="181"/>
      <c r="C11" s="181"/>
    </row>
    <row r="12" spans="1:3" ht="15.75">
      <c r="A12" s="275" t="s">
        <v>330</v>
      </c>
      <c r="B12" s="181">
        <v>245.717</v>
      </c>
      <c r="C12" s="181">
        <v>43.9</v>
      </c>
    </row>
    <row r="13" spans="1:3" ht="15.75">
      <c r="A13" s="275" t="s">
        <v>331</v>
      </c>
      <c r="B13" s="183" t="s">
        <v>467</v>
      </c>
      <c r="C13" s="183" t="s">
        <v>467</v>
      </c>
    </row>
    <row r="14" spans="1:3" ht="31.5">
      <c r="A14" s="275" t="s">
        <v>332</v>
      </c>
      <c r="B14" s="181">
        <v>2702.68</v>
      </c>
      <c r="C14" s="183" t="s">
        <v>467</v>
      </c>
    </row>
    <row r="15" spans="1:3" ht="31.5">
      <c r="A15" s="275" t="s">
        <v>341</v>
      </c>
      <c r="B15" s="181">
        <v>30284.6</v>
      </c>
      <c r="C15" s="181">
        <v>111.2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C18"/>
  <sheetViews>
    <sheetView view="pageBreakPreview" zoomScale="60" workbookViewId="0" topLeftCell="A1">
      <selection activeCell="I34" sqref="I34"/>
    </sheetView>
  </sheetViews>
  <sheetFormatPr defaultColWidth="9.00390625" defaultRowHeight="12.75"/>
  <cols>
    <col min="1" max="1" width="36.75390625" style="0" customWidth="1"/>
    <col min="2" max="2" width="19.25390625" style="0" customWidth="1"/>
    <col min="3" max="3" width="20.125" style="0" customWidth="1"/>
  </cols>
  <sheetData>
    <row r="1" spans="1:3" ht="16.5">
      <c r="A1" s="379" t="s">
        <v>487</v>
      </c>
      <c r="B1" s="379"/>
      <c r="C1" s="379"/>
    </row>
    <row r="2" spans="1:3" ht="16.5">
      <c r="A2" s="1"/>
      <c r="B2" s="278" t="s">
        <v>294</v>
      </c>
      <c r="C2" s="279" t="s">
        <v>523</v>
      </c>
    </row>
    <row r="3" spans="1:3" ht="15.75">
      <c r="A3" s="391" t="s">
        <v>522</v>
      </c>
      <c r="B3" s="377" t="s">
        <v>717</v>
      </c>
      <c r="C3" s="378"/>
    </row>
    <row r="4" spans="1:3" ht="15.75">
      <c r="A4" s="391"/>
      <c r="B4" s="146" t="s">
        <v>718</v>
      </c>
      <c r="C4" s="146" t="s">
        <v>719</v>
      </c>
    </row>
    <row r="5" spans="1:3" ht="15.75">
      <c r="A5" s="280" t="s">
        <v>430</v>
      </c>
      <c r="B5" s="333">
        <f>B6+B7+B8+B9+B10</f>
        <v>66770</v>
      </c>
      <c r="C5" s="333">
        <f>C6+C7+C8+C9+C10</f>
        <v>68484.03859000001</v>
      </c>
    </row>
    <row r="6" spans="1:3" ht="15.75">
      <c r="A6" s="281" t="s">
        <v>73</v>
      </c>
      <c r="B6" s="333">
        <v>28600</v>
      </c>
      <c r="C6" s="333">
        <v>29910.3603</v>
      </c>
    </row>
    <row r="7" spans="1:3" ht="15.75">
      <c r="A7" s="282" t="s">
        <v>431</v>
      </c>
      <c r="B7" s="333">
        <v>170</v>
      </c>
      <c r="C7" s="333">
        <v>174.04368</v>
      </c>
    </row>
    <row r="8" spans="1:3" ht="15.75">
      <c r="A8" s="282" t="s">
        <v>432</v>
      </c>
      <c r="B8" s="333">
        <v>38000</v>
      </c>
      <c r="C8" s="333">
        <v>38436.92663</v>
      </c>
    </row>
    <row r="9" spans="1:3" ht="15.75">
      <c r="A9" s="281" t="s">
        <v>443</v>
      </c>
      <c r="B9" s="333"/>
      <c r="C9" s="333"/>
    </row>
    <row r="10" spans="1:3" ht="47.25">
      <c r="A10" s="281" t="s">
        <v>293</v>
      </c>
      <c r="B10" s="334"/>
      <c r="C10" s="333">
        <v>-37.29202</v>
      </c>
    </row>
    <row r="11" spans="1:3" ht="15.75">
      <c r="A11" s="280" t="s">
        <v>433</v>
      </c>
      <c r="B11" s="333">
        <f>B12+B13+B14+B15+B16</f>
        <v>47674</v>
      </c>
      <c r="C11" s="333">
        <f>C12+C13+C14+C15+C16</f>
        <v>43928.71773</v>
      </c>
    </row>
    <row r="12" spans="1:3" ht="63">
      <c r="A12" s="282" t="s">
        <v>444</v>
      </c>
      <c r="B12" s="333">
        <v>31744</v>
      </c>
      <c r="C12" s="333">
        <v>31960.8774</v>
      </c>
    </row>
    <row r="13" spans="1:3" ht="31.5">
      <c r="A13" s="282" t="s">
        <v>434</v>
      </c>
      <c r="B13" s="333">
        <v>230</v>
      </c>
      <c r="C13" s="333">
        <v>266.938</v>
      </c>
    </row>
    <row r="14" spans="1:3" ht="31.5">
      <c r="A14" s="281" t="s">
        <v>435</v>
      </c>
      <c r="B14" s="333">
        <v>15250</v>
      </c>
      <c r="C14" s="333">
        <v>10960.05179</v>
      </c>
    </row>
    <row r="15" spans="1:3" ht="31.5">
      <c r="A15" s="281" t="s">
        <v>445</v>
      </c>
      <c r="B15" s="333"/>
      <c r="C15" s="333"/>
    </row>
    <row r="16" spans="1:3" ht="15.75">
      <c r="A16" s="282" t="s">
        <v>436</v>
      </c>
      <c r="B16" s="333">
        <v>450</v>
      </c>
      <c r="C16" s="333">
        <v>740.85054</v>
      </c>
    </row>
    <row r="17" spans="1:3" ht="47.25">
      <c r="A17" s="280" t="s">
        <v>247</v>
      </c>
      <c r="B17" s="335">
        <v>48355.81998</v>
      </c>
      <c r="C17" s="335">
        <v>48355.81998</v>
      </c>
    </row>
    <row r="18" spans="1:3" ht="15.75">
      <c r="A18" s="280" t="s">
        <v>437</v>
      </c>
      <c r="B18" s="333">
        <f>B5+B11+B17</f>
        <v>162799.81998</v>
      </c>
      <c r="C18" s="333">
        <f>C5+C11+C17</f>
        <v>160768.57630000002</v>
      </c>
    </row>
  </sheetData>
  <sheetProtection/>
  <mergeCells count="3">
    <mergeCell ref="A3:A4"/>
    <mergeCell ref="B3:C3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Любовь</cp:lastModifiedBy>
  <cp:lastPrinted>2013-06-19T12:29:50Z</cp:lastPrinted>
  <dcterms:created xsi:type="dcterms:W3CDTF">2013-05-23T09:46:11Z</dcterms:created>
  <dcterms:modified xsi:type="dcterms:W3CDTF">2014-07-03T07:22:50Z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